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65356" windowWidth="12816" windowHeight="10812" tabRatio="572" activeTab="0"/>
  </bookViews>
  <sheets>
    <sheet name="Portada" sheetId="1" r:id="rId1"/>
    <sheet name="Conceptos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</sheets>
  <definedNames>
    <definedName name="_xlnm.Print_Area" localSheetId="1">'Conceptos'!$B$3:$D$42</definedName>
    <definedName name="_xlnm.Print_Area" localSheetId="2">'Cuadro 1'!$B$3:$F$38</definedName>
    <definedName name="_xlnm.Print_Area" localSheetId="3">'Cuadro 2'!$B$3:$F$35</definedName>
    <definedName name="_xlnm.Print_Area" localSheetId="4">'Cuadro 3'!$B$3:$I$37</definedName>
    <definedName name="_xlnm.Print_Area" localSheetId="5">'Cuadro 4'!$B$3:$G$45</definedName>
    <definedName name="_xlnm.Print_Area" localSheetId="6">'Cuadro 5'!$B$3:$I$31</definedName>
    <definedName name="_xlnm.Print_Area" localSheetId="7">'Cuadro 6'!$B$3:$D$27</definedName>
    <definedName name="_xlnm.Print_Area" localSheetId="0">'Portada'!$A$2:$I$21</definedName>
  </definedNames>
  <calcPr fullCalcOnLoad="1"/>
</workbook>
</file>

<file path=xl/sharedStrings.xml><?xml version="1.0" encoding="utf-8"?>
<sst xmlns="http://schemas.openxmlformats.org/spreadsheetml/2006/main" count="316" uniqueCount="181">
  <si>
    <t>ENCUESTA DE VALORES DE COMISIONES DE TARJETAS DE CRÉDITO NO BANCARIAS (CASAS COMERCIALES)</t>
  </si>
  <si>
    <t>Ver los conceptos utilizados en este documento</t>
  </si>
  <si>
    <t>Cuadro 1</t>
  </si>
  <si>
    <t>Comisión fija mensual por Mantención / Administración</t>
  </si>
  <si>
    <t>Cuadro 2</t>
  </si>
  <si>
    <t>Comisión por mantención en función de las transacciones /compras</t>
  </si>
  <si>
    <t>Cuadro 3</t>
  </si>
  <si>
    <t>Comisión por Avances en Efectivo / Giros</t>
  </si>
  <si>
    <t>Cuadro 4</t>
  </si>
  <si>
    <t>Tope de comisión máxima anual</t>
  </si>
  <si>
    <t>Cuadro 5</t>
  </si>
  <si>
    <t>Seguros asociados</t>
  </si>
  <si>
    <t>Cuadro 6</t>
  </si>
  <si>
    <t>Accionista controlador</t>
  </si>
  <si>
    <t>Fuente: Superintendencia de Bancos e Instituciones Financieras</t>
  </si>
  <si>
    <t>Volver</t>
  </si>
  <si>
    <t>CONCEPTOS</t>
  </si>
  <si>
    <t>COMISIONES Y SEGUROS COBRADOS POR LOS EMISORES NO BANCARIOS</t>
  </si>
  <si>
    <t>Comisión por mantención/administración de la tarjeta</t>
  </si>
  <si>
    <t>de acuerdo a las siguientes modalidades:</t>
  </si>
  <si>
    <t xml:space="preserve">a)  </t>
  </si>
  <si>
    <t>Cobro de una comisión fija mensual</t>
  </si>
  <si>
    <t xml:space="preserve"> Ver Cuadro 1</t>
  </si>
  <si>
    <t>Esta comisión se recauda mensualmente, y es cobrada a aquellos clientes con saldo de deuda al emitir el estado de cuenta.</t>
  </si>
  <si>
    <t>Por lo tanto, si no efectúa compras y no tiene deudas, esta comisión no es cobrada.</t>
  </si>
  <si>
    <t xml:space="preserve"> Ver Cuadro 4</t>
  </si>
  <si>
    <t>b)</t>
  </si>
  <si>
    <t>Cobro de una comisión en función de las transacciones/compras que realice</t>
  </si>
  <si>
    <t xml:space="preserve"> Ver Cuadro 2</t>
  </si>
  <si>
    <t xml:space="preserve">Esta comisión es cobrada por algunos emisores de tarjetas por cada compra efectuada y la modalidad de cobro es por cada transacción (compra), o bien por cuota. </t>
  </si>
  <si>
    <t>Su valor puede variar, según el tipo de productos que se está adquiriendo, así como si la compra se realiza en tiendas relacionadas al emisor o si ésta se realiza en comercios asociados.</t>
  </si>
  <si>
    <t>c)</t>
  </si>
  <si>
    <t>Cobros por efectuar avances en efectivo / giros</t>
  </si>
  <si>
    <t xml:space="preserve"> Ver Cuadro 3</t>
  </si>
  <si>
    <t>Debe tenerse presente que por cada avance de efectivo, además de la comisión que se aplica, se cobran intereses diarios, así como el impuesto correspondiente.</t>
  </si>
  <si>
    <t>Algunos emisores ofrecen un Super Avance, que es una operación sujeta a evaluación crediticia y se ofrece sólo a algunos clientes.</t>
  </si>
  <si>
    <t>d)</t>
  </si>
  <si>
    <t>Tope de comisión máximo anual</t>
  </si>
  <si>
    <t>Corrresponde al valor máximo anual a pagar por concepto de mantención / administración y es cobrada por todas las entidades de acuerdo al siguiente criterio:</t>
  </si>
  <si>
    <t xml:space="preserve"> - cobro de una comisión fija de recaudación mensual. Cuadro 1.</t>
  </si>
  <si>
    <t xml:space="preserve"> - cobro de una comisión por transacciones/compras. Cuadro 2.</t>
  </si>
  <si>
    <t>Algunas entidades ofrecen pagar esta comisión en 12 cuotas iguales o al contado con algún descuento, en cuyo caso las comisiones por transacciones/compras no son cobradas.</t>
  </si>
  <si>
    <t>Valor de los seguros asociados a las tarjetas de crédito no bancarias</t>
  </si>
  <si>
    <t xml:space="preserve"> Ver Cuadro 5</t>
  </si>
  <si>
    <t>Notas</t>
  </si>
  <si>
    <t>Pueden existir otros cobros asociados a su transacción, como son los intereses y seguros, por lo que esta Superintendencia recomienda consultar su caso particular directamente con cada institución, antes de iniciar cualquier operación o transacción.</t>
  </si>
  <si>
    <t>Las cifras han sido proporcionadas por los propios emisores no bancarios.</t>
  </si>
  <si>
    <t xml:space="preserve">Para más información ver Circular N°17 "Emisores y operadores de tarjetas de crédito" (www.sbif.cl) y Capítulo III.J.1 del Compendio de Normas Financieras del Banco Central (www.bcentral.cl). </t>
  </si>
  <si>
    <r>
      <t xml:space="preserve">Esta comisión es imputable a la comisión por administración/mantención máxima anual </t>
    </r>
    <r>
      <rPr>
        <b/>
        <sz val="10"/>
        <rFont val="Arial"/>
        <family val="2"/>
      </rPr>
      <t>(Cuadro 4).</t>
    </r>
  </si>
  <si>
    <t>CUADRO 1</t>
  </si>
  <si>
    <t>VALOR DE LAS COMISIONES EN LAS TARJETAS DE CRÉDITO NO BANCARIAS POR CONCEPTO DE</t>
  </si>
  <si>
    <t>MANTENCIÓN / ADMINISTRACIÓN</t>
  </si>
  <si>
    <t>COMISION FIJA MENSUAL</t>
  </si>
  <si>
    <t>(Ver Conceptos)</t>
  </si>
  <si>
    <t>Tipo</t>
  </si>
  <si>
    <t>Comisión fija mensual</t>
  </si>
  <si>
    <t>Tarjeta</t>
  </si>
  <si>
    <t>Valor ($)</t>
  </si>
  <si>
    <t>Descripción del cobro</t>
  </si>
  <si>
    <t>CMR Falabella</t>
  </si>
  <si>
    <t xml:space="preserve">Sólo a clientes con saldo mayor a $ 2.000.                                                    </t>
  </si>
  <si>
    <t>Johnson's   Multiopción</t>
  </si>
  <si>
    <t>Presto</t>
  </si>
  <si>
    <t>Ripley</t>
  </si>
  <si>
    <r>
      <t xml:space="preserve">Valor en UF </t>
    </r>
    <r>
      <rPr>
        <sz val="10"/>
        <rFont val="Arial"/>
        <family val="2"/>
      </rPr>
      <t>(sólo para aquellas fijadas en UF)</t>
    </r>
  </si>
  <si>
    <t>CUADRO 2</t>
  </si>
  <si>
    <t xml:space="preserve">VALOR DE LAS COMISIONES EN LAS TARJETAS DE CRÉDITO NO BANCARIAS POR CONCEPTO DE </t>
  </si>
  <si>
    <t xml:space="preserve">MANTENCIÓN / ADMINISTRACIÓN  </t>
  </si>
  <si>
    <t>EN FUNCIÓN DE LAS TRANSACCIONES/COMPRAS</t>
  </si>
  <si>
    <t>Compras en tiendas relacionadas al emisor</t>
  </si>
  <si>
    <t>Compras en comercios asociados</t>
  </si>
  <si>
    <t>Valor por transacción.</t>
  </si>
  <si>
    <t xml:space="preserve"> La Polar</t>
  </si>
  <si>
    <t>CUADRO 3</t>
  </si>
  <si>
    <t xml:space="preserve"> AVANCES EN EFECTIVO / GIROS</t>
  </si>
  <si>
    <t>Avance en efectivo</t>
  </si>
  <si>
    <t>Imputable al tope</t>
  </si>
  <si>
    <t>Super Avance en efectivo</t>
  </si>
  <si>
    <t>de comisión máxima anual (Cuadro 4)</t>
  </si>
  <si>
    <t>NO</t>
  </si>
  <si>
    <t xml:space="preserve">Valor por cada cuota pactada.                                  </t>
  </si>
  <si>
    <t>SI</t>
  </si>
  <si>
    <t>n/o</t>
  </si>
  <si>
    <t>Valor por transacción. Para avances en 2 o más cuotas.</t>
  </si>
  <si>
    <t>CUADRO 4</t>
  </si>
  <si>
    <t>Tope de Comisión Máxima Anual</t>
  </si>
  <si>
    <t>Valor en $</t>
  </si>
  <si>
    <t>CUADRO 5</t>
  </si>
  <si>
    <t xml:space="preserve">VALOR DE LOS SEGUROS ASOCIADOS A LAS TARJETAS DE CRÉDITO NO BANCARIAS </t>
  </si>
  <si>
    <t>Seguro de Desgravamen</t>
  </si>
  <si>
    <t xml:space="preserve">Otros Seguros </t>
  </si>
  <si>
    <t>Tipo de Seguro</t>
  </si>
  <si>
    <t>Cesantía e Incapacidad Temporal</t>
  </si>
  <si>
    <t>0,01056 - 0,02967</t>
  </si>
  <si>
    <t xml:space="preserve">Johnson's   Multiopción </t>
  </si>
  <si>
    <t>CUADRO 6</t>
  </si>
  <si>
    <t>Accionista Controlador</t>
  </si>
  <si>
    <t>Emisor u operador</t>
  </si>
  <si>
    <t>Promotora CMR Falabella S.A.</t>
  </si>
  <si>
    <t>SACI Falabella</t>
  </si>
  <si>
    <t>Cofisa S.A.</t>
  </si>
  <si>
    <t>ABC Inversiones Ltda</t>
  </si>
  <si>
    <t>Servicios Financieros D&amp;S</t>
  </si>
  <si>
    <t>Ripley Retail Ltda.</t>
  </si>
  <si>
    <t>Esta comisión se aplica a los giros o avances efectuados tanto dentro como fuera de la tienda, asi como desde redes propias o externas de cajeros automáticos. La modalidad de cobro es por transacción, esto es, por cada giro efectuado, o bien, por cuota, o ambas.</t>
  </si>
  <si>
    <t>AD Retail S.A.</t>
  </si>
  <si>
    <t>-</t>
  </si>
  <si>
    <t xml:space="preserve"> - avance en efectivo / giros, cuando corresponda, pues no todos imputan este valor al tope máximo. Cuadro 3.</t>
  </si>
  <si>
    <t>TOPE DE COMISIÓN MÁXIMA ANUAL (1)</t>
  </si>
  <si>
    <t xml:space="preserve">Cesantía e Incapacidad Temporal     </t>
  </si>
  <si>
    <t>(2)</t>
  </si>
  <si>
    <t>n/o: Actualmente no ofrecen este producto.</t>
  </si>
  <si>
    <r>
      <t>(1)</t>
    </r>
    <r>
      <rPr>
        <sz val="10"/>
        <rFont val="Arial"/>
        <family val="0"/>
      </rPr>
      <t xml:space="preserve"> Comisiones por avances en efectivo no necesariamente se imputan al tope.</t>
    </r>
  </si>
  <si>
    <r>
      <t>(2)</t>
    </r>
    <r>
      <rPr>
        <sz val="10"/>
        <rFont val="Arial"/>
        <family val="0"/>
      </rPr>
      <t xml:space="preserve"> Corresponde a la comisión fija mensual anualizada.</t>
    </r>
  </si>
  <si>
    <t>La Polar</t>
  </si>
  <si>
    <t>Johnson's Multiopción</t>
  </si>
  <si>
    <t>El valor de la comisión de administración fija mensual incluye un seguro de fraude, robo y hurto.</t>
  </si>
  <si>
    <t>100% descuento a clientes con más de 10 compras en el mes.</t>
  </si>
  <si>
    <t>25% de descuento a clientes que realicen entre 5-7 compras en el mes.</t>
  </si>
  <si>
    <t xml:space="preserve">Más Paris, Más Easy y Más Jumbo </t>
  </si>
  <si>
    <t>0,012 - 0,094</t>
  </si>
  <si>
    <t xml:space="preserve">ABC/DIN </t>
  </si>
  <si>
    <t>ABC/DIN</t>
  </si>
  <si>
    <t>Tipo Tarjeta</t>
  </si>
  <si>
    <t xml:space="preserve">Esta comisión es cobrada por las entidades en función de la utilización que se haga de la tarjeta. Dicho cobro se efectúa </t>
  </si>
  <si>
    <t>(valores por transacción o por cuota)</t>
  </si>
  <si>
    <t>(valores mensuales)</t>
  </si>
  <si>
    <t>(valores por transacción y/o por cuota)</t>
  </si>
  <si>
    <t>Anual con un descuento de un 10% en una cuota.</t>
  </si>
  <si>
    <t>Por cada giro de avances en efectivo.</t>
  </si>
  <si>
    <t>Valor por transacción. Para avances en 1 cuota.</t>
  </si>
  <si>
    <t>Valor por transacción. Por super avances en 2 o más cuotas.</t>
  </si>
  <si>
    <t>Valor por transacción dividido según número de cuotas pactadas.</t>
  </si>
  <si>
    <t xml:space="preserve">0,018 - 0,070 </t>
  </si>
  <si>
    <t>Sólo a clientes con deuda mayor o igual a $500. Corresponde a 0,0024 sobre el saldo de la deuda con mínimo de UF 0,018 y tope de UF 0,070.</t>
  </si>
  <si>
    <t xml:space="preserve">                               </t>
  </si>
  <si>
    <t>Sólo a clientes con saldo mayor a $1.000.</t>
  </si>
  <si>
    <t>Desempleo Involuntario y / o Incapacidad Temporal, Enfermedades Graves y Hospitalización accidental.</t>
  </si>
  <si>
    <t>Sólo clientes con compras en el período menores a UF4.</t>
  </si>
  <si>
    <t>Sólo clientes con compras en el período menores a UF8 pero superiores a UF3,99.</t>
  </si>
  <si>
    <t>Sólo clientes con compras en el período menores a UF10 pero superiores a UF7,99.</t>
  </si>
  <si>
    <t>Sólo clientes con compras en el período igual o superior a UF10.</t>
  </si>
  <si>
    <t>0,02615 - 0,07084</t>
  </si>
  <si>
    <r>
      <t xml:space="preserve">Para algunas tarjetas de crédito (DIN, ABC, La Polar, Johnson's, Presto y Ripley) el emisor ha establecido un valor máximo anual a cobrar durante el período de un año, por concepto de mantención/administración de la tarjeta </t>
    </r>
    <r>
      <rPr>
        <b/>
        <sz val="10"/>
        <rFont val="Arial"/>
        <family val="2"/>
      </rPr>
      <t>(Cuadro 4)</t>
    </r>
    <r>
      <rPr>
        <sz val="10"/>
        <rFont val="Arial"/>
        <family val="0"/>
      </rPr>
      <t>.</t>
    </r>
  </si>
  <si>
    <t>Sólo a clientes con promedio mensual de compras durante el trimestre anterior mayores 5 UF y menores 10 UF.</t>
  </si>
  <si>
    <t>Sólo a clientes con promedio mensual de compras durante el trimestre anterior igual o mayor a 10 UF.</t>
  </si>
  <si>
    <t>ABC (*)</t>
  </si>
  <si>
    <t xml:space="preserve">50% descuento a clientes que realicen entre 8-10 compras en el mes. También aplica a clientes con saldo mayor a $1.000 y con cupo superior a $3.500.000.  </t>
  </si>
  <si>
    <t xml:space="preserve">Valor por cuota. Para transacciones desde 2 cuotas.                                              </t>
  </si>
  <si>
    <t xml:space="preserve">Sólo a clientes con saldo de deuda superior a $10.000. </t>
  </si>
  <si>
    <t xml:space="preserve">Sólo a clientes con promedio mensual de compras igual o mayor a UF 10 en las tres facturaciones anteriores. </t>
  </si>
  <si>
    <t xml:space="preserve">Sólo a clientes con promedio mensual de compras menores a UF 10 y mayor o igual a UF 8 en las tres facturaciones anteriores.  </t>
  </si>
  <si>
    <t>Sólo a clientes con promedio mensual de compras durante el trimestre anterior mayores UF5  y menores UF10 .</t>
  </si>
  <si>
    <t>Sólo a clientes con promedio mensual de compras durante el trimestre anterior igual o mayor a UF10 .</t>
  </si>
  <si>
    <t xml:space="preserve">Sólo a clientes con promedio de compra durante los últimos 3 meses menor o igual a UF10.                                  </t>
  </si>
  <si>
    <t xml:space="preserve">Sólo a clientes con promedio de compra durante los últimos 3 meses entre UF10 y UF15.                                   </t>
  </si>
  <si>
    <t xml:space="preserve">Sólo a clientes con promedio de compra durante los últimos 3 meses mayor o igual a UF15.                                   </t>
  </si>
  <si>
    <t xml:space="preserve">Sólo a clientes con promedio mensual de compras menores a UF10 y mayor o igual a UF8 en las tres facturaciones anteriores. </t>
  </si>
  <si>
    <t xml:space="preserve">Sólo a clientes con promedio mensual de compras igual o mayor a UF10 en las tres facturaciones anteriores. </t>
  </si>
  <si>
    <t xml:space="preserve">El valor de la comisión de administración fija mensual incluye seguro de desgravamen, cesantía e incapacidad temporal </t>
  </si>
  <si>
    <t>ABC/ DIN (*)</t>
  </si>
  <si>
    <t>Inversiones SCG S.A.</t>
  </si>
  <si>
    <t>Cencosud Adm. De Tarjetas S.A.</t>
  </si>
  <si>
    <t>Serv y Adm de Créd. Com. Presto S.A.</t>
  </si>
  <si>
    <t>Car S.A.</t>
  </si>
  <si>
    <t>DIN S.A.</t>
  </si>
  <si>
    <t>Empresas La Polar S.A.</t>
  </si>
  <si>
    <t>Johnson's S.A.</t>
  </si>
  <si>
    <t>Cencosud S.A.</t>
  </si>
  <si>
    <t>23 de Septiembre de 2011</t>
  </si>
  <si>
    <t>Para el cálculo del valor de las comisiones que están establecidas en Unidades de Fomento, se utilizó el valor de la UF al 23 de Septiembre de 2011 equivalente a $22.002,43</t>
  </si>
  <si>
    <t>Para el cálculo del valor de las comisiones que están establecidas en Unidades de Fomento, se utilizó el valor de la UF al 23 de septiembre de 2011 equivalente a $22.002,43</t>
  </si>
  <si>
    <t>Sólo a clientes con saldo mayor a $ 2.000 disitnta a sólo seguros.</t>
  </si>
  <si>
    <t>$396 - $1.540</t>
  </si>
  <si>
    <t>$232 - $653</t>
  </si>
  <si>
    <t>$575  -$1.559</t>
  </si>
  <si>
    <t>$264 - $2.068</t>
  </si>
  <si>
    <t>Inversiones Efectivo S.A.</t>
  </si>
  <si>
    <t>Act.: 22/11/2011</t>
  </si>
  <si>
    <t>Para Imprimir: Control+P</t>
  </si>
  <si>
    <t>Para Guardar: F12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</si>
</sst>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#,##0.0000"/>
    <numFmt numFmtId="178" formatCode="&quot;$&quot;\ #,##0.00"/>
    <numFmt numFmtId="179" formatCode="&quot;$&quot;\ #,##0"/>
    <numFmt numFmtId="180" formatCode="_-&quot;$&quot;\ * #,##0.0_-;\-&quot;$&quot;\ * #,##0.0_-;_-&quot;$&quot;\ * &quot;-&quot;_-;_-@_-"/>
    <numFmt numFmtId="181" formatCode="_-&quot;$&quot;\ * #,##0.00_-;\-&quot;$&quot;\ * #,##0.00_-;_-&quot;$&quot;\ * &quot;-&quot;_-;_-@_-"/>
    <numFmt numFmtId="182" formatCode="_-&quot;$&quot;\ * #,##0.000_-;\-&quot;$&quot;\ * #,##0.000_-;_-&quot;$&quot;\ * &quot;-&quot;_-;_-@_-"/>
    <numFmt numFmtId="183" formatCode="_-* #,##0.0_-;\-* #,##0.0_-;_-* &quot;-&quot;??_-;_-@_-"/>
    <numFmt numFmtId="184" formatCode="_-* #,##0_-;\-* #,##0_-;_-* &quot;-&quot;??_-;_-@_-"/>
    <numFmt numFmtId="185" formatCode="_-* #,##0.000_-;\-* #,##0.000_-;_-* &quot;-&quot;??_-;_-@_-"/>
    <numFmt numFmtId="186" formatCode="_-* #,##0.0_-;\-* #,##0.0_-;_-* &quot;-&quot;?_-;_-@_-"/>
    <numFmt numFmtId="187" formatCode="[$$-340A]\ #,##0.00"/>
    <numFmt numFmtId="188" formatCode="[$$-340A]\ 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[$-340A]dddd\,\ dd&quot; de &quot;mmmm&quot; de &quot;yyyy"/>
    <numFmt numFmtId="195" formatCode="&quot;$&quot;\ #,##0.0"/>
    <numFmt numFmtId="196" formatCode="0.00000000"/>
    <numFmt numFmtId="197" formatCode="0.0000000"/>
    <numFmt numFmtId="198" formatCode="0.000000"/>
    <numFmt numFmtId="199" formatCode="#,##0.0000_ ;[Red]\-#,##0.0000\ "/>
    <numFmt numFmtId="200" formatCode="#,##0.00000"/>
    <numFmt numFmtId="201" formatCode="#,##0.00_ ;[Red]\-#,##0.00\ "/>
    <numFmt numFmtId="202" formatCode="#,##0.000_ ;[Red]\-#,##0.000\ "/>
    <numFmt numFmtId="203" formatCode="_-&quot;$&quot;\ * #,##0.0_-;\-&quot;$&quot;\ * #,##0.0_-;_-&quot;$&quot;\ * &quot;-&quot;??_-;_-@_-"/>
    <numFmt numFmtId="204" formatCode="_-&quot;$&quot;\ * #,##0_-;\-&quot;$&quot;\ * #,##0_-;_-&quot;$&quot;\ * &quot;-&quot;??_-;_-@_-"/>
    <numFmt numFmtId="205" formatCode="&quot;$&quot;\ #,##0.0;[Red]\-&quot;$&quot;\ #,##0.0"/>
    <numFmt numFmtId="206" formatCode="&quot;$&quot;\ #,##0.000;[Red]\-&quot;$&quot;\ #,##0.000"/>
    <numFmt numFmtId="207" formatCode="&quot;$&quot;\ #,##0.0000;[Red]\-&quot;$&quot;\ #,##0.0000"/>
    <numFmt numFmtId="208" formatCode="&quot;$&quot;\ #,##0.00000;[Red]\-&quot;$&quot;\ 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2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57"/>
      <name val="Arial"/>
      <family val="2"/>
    </font>
    <font>
      <sz val="9"/>
      <color indexed="21"/>
      <name val="Arial"/>
      <family val="0"/>
    </font>
    <font>
      <u val="single"/>
      <sz val="8"/>
      <color indexed="12"/>
      <name val="Arial"/>
      <family val="0"/>
    </font>
    <font>
      <b/>
      <sz val="9"/>
      <name val="Arial"/>
      <family val="2"/>
    </font>
    <font>
      <sz val="8"/>
      <name val="Verdana"/>
      <family val="2"/>
    </font>
    <font>
      <b/>
      <u val="single"/>
      <sz val="10"/>
      <color indexed="12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5" fillId="2" borderId="0" xfId="15" applyFont="1" applyFill="1" applyAlignment="1">
      <alignment horizontal="center"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left"/>
    </xf>
    <xf numFmtId="0" fontId="7" fillId="2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15" applyFont="1" applyAlignment="1">
      <alignment wrapText="1"/>
    </xf>
    <xf numFmtId="0" fontId="1" fillId="0" borderId="0" xfId="15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6" fontId="0" fillId="0" borderId="1" xfId="0" applyNumberFormat="1" applyFont="1" applyBorder="1" applyAlignment="1">
      <alignment horizontal="center" vertical="top"/>
    </xf>
    <xf numFmtId="199" fontId="0" fillId="0" borderId="0" xfId="0" applyNumberFormat="1" applyAlignment="1">
      <alignment/>
    </xf>
    <xf numFmtId="6" fontId="0" fillId="0" borderId="2" xfId="0" applyNumberFormat="1" applyFont="1" applyBorder="1" applyAlignment="1">
      <alignment horizontal="center" vertical="top"/>
    </xf>
    <xf numFmtId="6" fontId="0" fillId="0" borderId="0" xfId="0" applyNumberFormat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/>
    </xf>
    <xf numFmtId="9" fontId="0" fillId="0" borderId="0" xfId="22" applyAlignment="1">
      <alignment/>
    </xf>
    <xf numFmtId="6" fontId="0" fillId="0" borderId="3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top"/>
    </xf>
    <xf numFmtId="0" fontId="0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5" xfId="0" applyFill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15" applyAlignment="1">
      <alignment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6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9" fontId="0" fillId="0" borderId="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79" fontId="0" fillId="0" borderId="11" xfId="0" applyNumberForma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center" wrapText="1"/>
    </xf>
    <xf numFmtId="199" fontId="0" fillId="0" borderId="1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6" fontId="0" fillId="0" borderId="1" xfId="0" applyNumberFormat="1" applyFont="1" applyFill="1" applyBorder="1" applyAlignment="1">
      <alignment horizontal="center" vertical="center"/>
    </xf>
    <xf numFmtId="6" fontId="0" fillId="0" borderId="2" xfId="0" applyNumberFormat="1" applyFon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center" vertical="top" wrapText="1"/>
    </xf>
    <xf numFmtId="0" fontId="1" fillId="0" borderId="0" xfId="15" applyFont="1" applyAlignment="1">
      <alignment horizontal="left" vertical="center"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justify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6" fontId="0" fillId="0" borderId="12" xfId="0" applyNumberFormat="1" applyFont="1" applyBorder="1" applyAlignment="1">
      <alignment horizontal="center" vertical="center"/>
    </xf>
    <xf numFmtId="6" fontId="0" fillId="0" borderId="11" xfId="0" applyNumberFormat="1" applyFont="1" applyBorder="1" applyAlignment="1">
      <alignment horizontal="center" vertical="center"/>
    </xf>
    <xf numFmtId="6" fontId="0" fillId="0" borderId="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justify" vertical="top" wrapText="1"/>
    </xf>
    <xf numFmtId="0" fontId="0" fillId="0" borderId="7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 vertical="top"/>
    </xf>
    <xf numFmtId="0" fontId="8" fillId="0" borderId="5" xfId="0" applyFont="1" applyBorder="1" applyAlignment="1">
      <alignment horizont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79" fontId="0" fillId="0" borderId="2" xfId="0" applyNumberFormat="1" applyFont="1" applyFill="1" applyBorder="1" applyAlignment="1">
      <alignment horizontal="justify" vertical="top" wrapText="1"/>
    </xf>
    <xf numFmtId="199" fontId="0" fillId="0" borderId="3" xfId="0" applyNumberFormat="1" applyFont="1" applyFill="1" applyBorder="1" applyAlignment="1">
      <alignment horizontal="center" vertical="top"/>
    </xf>
    <xf numFmtId="49" fontId="12" fillId="0" borderId="4" xfId="15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199" fontId="0" fillId="0" borderId="2" xfId="0" applyNumberFormat="1" applyFont="1" applyFill="1" applyBorder="1" applyAlignment="1">
      <alignment horizontal="center" vertical="top"/>
    </xf>
    <xf numFmtId="6" fontId="0" fillId="0" borderId="3" xfId="0" applyNumberFormat="1" applyFont="1" applyFill="1" applyBorder="1" applyAlignment="1">
      <alignment vertical="top"/>
    </xf>
    <xf numFmtId="6" fontId="0" fillId="0" borderId="5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179" fontId="0" fillId="0" borderId="12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2" xfId="0" applyNumberFormat="1" applyFont="1" applyFill="1" applyBorder="1" applyAlignment="1">
      <alignment horizontal="left" vertical="center" wrapText="1" indent="1"/>
    </xf>
    <xf numFmtId="179" fontId="0" fillId="0" borderId="8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top"/>
    </xf>
    <xf numFmtId="6" fontId="0" fillId="0" borderId="9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 wrapText="1"/>
    </xf>
    <xf numFmtId="6" fontId="0" fillId="0" borderId="12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left" vertical="top" wrapText="1"/>
    </xf>
    <xf numFmtId="6" fontId="0" fillId="0" borderId="10" xfId="0" applyNumberFormat="1" applyFont="1" applyFill="1" applyBorder="1" applyAlignment="1">
      <alignment horizontal="center" vertical="center"/>
    </xf>
    <xf numFmtId="6" fontId="0" fillId="0" borderId="0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top" wrapText="1"/>
    </xf>
    <xf numFmtId="179" fontId="0" fillId="0" borderId="3" xfId="0" applyNumberFormat="1" applyFont="1" applyFill="1" applyBorder="1" applyAlignment="1">
      <alignment horizontal="center" vertical="top" wrapText="1"/>
    </xf>
    <xf numFmtId="179" fontId="0" fillId="0" borderId="2" xfId="0" applyNumberFormat="1" applyFont="1" applyFill="1" applyBorder="1" applyAlignment="1">
      <alignment horizontal="center" vertical="top" wrapText="1"/>
    </xf>
    <xf numFmtId="6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6" fontId="0" fillId="0" borderId="6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2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15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42" fontId="0" fillId="0" borderId="0" xfId="0" applyNumberFormat="1" applyFill="1" applyAlignment="1">
      <alignment/>
    </xf>
    <xf numFmtId="0" fontId="8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6" fontId="0" fillId="0" borderId="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left" vertical="top"/>
    </xf>
    <xf numFmtId="179" fontId="0" fillId="0" borderId="6" xfId="0" applyNumberForma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left" vertical="center"/>
    </xf>
    <xf numFmtId="179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179" fontId="0" fillId="0" borderId="3" xfId="0" applyNumberFormat="1" applyFill="1" applyBorder="1" applyAlignment="1">
      <alignment horizontal="center" vertical="top" wrapText="1"/>
    </xf>
    <xf numFmtId="42" fontId="0" fillId="0" borderId="0" xfId="0" applyNumberForma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justify" vertical="top" wrapText="1"/>
    </xf>
    <xf numFmtId="6" fontId="0" fillId="0" borderId="2" xfId="0" applyNumberFormat="1" applyFont="1" applyFill="1" applyBorder="1" applyAlignment="1">
      <alignment horizontal="left" vertical="top" wrapText="1"/>
    </xf>
    <xf numFmtId="199" fontId="0" fillId="0" borderId="4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horizontal="center" vertical="top" wrapText="1"/>
    </xf>
    <xf numFmtId="6" fontId="0" fillId="0" borderId="2" xfId="0" applyNumberFormat="1" applyFont="1" applyFill="1" applyBorder="1" applyAlignment="1">
      <alignment horizontal="left" vertical="top"/>
    </xf>
    <xf numFmtId="199" fontId="0" fillId="0" borderId="4" xfId="0" applyNumberFormat="1" applyFont="1" applyFill="1" applyBorder="1" applyAlignment="1">
      <alignment horizontal="center" vertical="top"/>
    </xf>
    <xf numFmtId="179" fontId="0" fillId="0" borderId="1" xfId="0" applyNumberFormat="1" applyFont="1" applyFill="1" applyBorder="1" applyAlignment="1">
      <alignment horizontal="justify" vertical="top" wrapText="1"/>
    </xf>
    <xf numFmtId="179" fontId="0" fillId="0" borderId="3" xfId="0" applyNumberFormat="1" applyFont="1" applyFill="1" applyBorder="1" applyAlignment="1">
      <alignment horizontal="justify" vertical="top" wrapText="1"/>
    </xf>
    <xf numFmtId="6" fontId="0" fillId="0" borderId="3" xfId="0" applyNumberFormat="1" applyFont="1" applyFill="1" applyBorder="1" applyAlignment="1">
      <alignment horizontal="left" vertical="top" wrapText="1"/>
    </xf>
    <xf numFmtId="179" fontId="0" fillId="0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 wrapText="1"/>
    </xf>
    <xf numFmtId="179" fontId="0" fillId="0" borderId="9" xfId="0" applyNumberFormat="1" applyFont="1" applyFill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justify" vertical="top" wrapText="1"/>
    </xf>
    <xf numFmtId="17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79" fontId="0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6" fontId="0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justify" vertical="top" wrapText="1"/>
    </xf>
    <xf numFmtId="179" fontId="0" fillId="0" borderId="7" xfId="0" applyNumberForma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99" fontId="0" fillId="0" borderId="5" xfId="0" applyNumberFormat="1" applyFont="1" applyFill="1" applyBorder="1" applyAlignment="1">
      <alignment horizontal="center" vertical="center"/>
    </xf>
    <xf numFmtId="6" fontId="0" fillId="0" borderId="5" xfId="0" applyNumberFormat="1" applyFont="1" applyFill="1" applyBorder="1" applyAlignment="1">
      <alignment horizontal="left" vertical="justify"/>
    </xf>
    <xf numFmtId="0" fontId="8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left" wrapText="1" indent="1"/>
    </xf>
    <xf numFmtId="4" fontId="14" fillId="0" borderId="0" xfId="0" applyNumberFormat="1" applyFont="1" applyAlignment="1">
      <alignment/>
    </xf>
    <xf numFmtId="0" fontId="8" fillId="0" borderId="13" xfId="0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center" vertical="top"/>
    </xf>
    <xf numFmtId="6" fontId="0" fillId="0" borderId="7" xfId="0" applyNumberFormat="1" applyFont="1" applyFill="1" applyBorder="1" applyAlignment="1">
      <alignment horizontal="center" vertical="top"/>
    </xf>
    <xf numFmtId="6" fontId="0" fillId="0" borderId="4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8" fontId="0" fillId="0" borderId="0" xfId="0" applyNumberFormat="1" applyAlignment="1">
      <alignment/>
    </xf>
    <xf numFmtId="8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8" fontId="0" fillId="0" borderId="0" xfId="0" applyNumberFormat="1" applyFont="1" applyFill="1" applyAlignment="1">
      <alignment horizontal="center"/>
    </xf>
    <xf numFmtId="199" fontId="0" fillId="0" borderId="1" xfId="0" applyNumberFormat="1" applyFont="1" applyFill="1" applyBorder="1" applyAlignment="1">
      <alignment vertical="center"/>
    </xf>
    <xf numFmtId="199" fontId="0" fillId="0" borderId="3" xfId="0" applyNumberFormat="1" applyFont="1" applyFill="1" applyBorder="1" applyAlignment="1">
      <alignment vertical="center"/>
    </xf>
    <xf numFmtId="179" fontId="0" fillId="0" borderId="1" xfId="0" applyNumberForma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6" fontId="0" fillId="0" borderId="1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49" fontId="12" fillId="0" borderId="4" xfId="15" applyNumberFormat="1" applyFont="1" applyFill="1" applyBorder="1" applyAlignment="1">
      <alignment horizontal="center" vertical="center"/>
    </xf>
    <xf numFmtId="49" fontId="1" fillId="0" borderId="4" xfId="15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15" applyAlignment="1">
      <alignment horizontal="center"/>
    </xf>
    <xf numFmtId="0" fontId="1" fillId="0" borderId="0" xfId="15" applyFill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2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center" vertical="top"/>
    </xf>
    <xf numFmtId="0" fontId="3" fillId="0" borderId="0" xfId="0" applyFont="1" applyFill="1" applyAlignment="1">
      <alignment/>
    </xf>
    <xf numFmtId="172" fontId="0" fillId="0" borderId="2" xfId="0" applyNumberFormat="1" applyFont="1" applyBorder="1" applyAlignment="1">
      <alignment horizontal="center" vertical="top"/>
    </xf>
    <xf numFmtId="172" fontId="0" fillId="0" borderId="1" xfId="0" applyNumberFormat="1" applyFont="1" applyFill="1" applyBorder="1" applyAlignment="1">
      <alignment horizontal="center" vertical="center" wrapText="1"/>
    </xf>
    <xf numFmtId="172" fontId="0" fillId="0" borderId="3" xfId="0" applyNumberFormat="1" applyFont="1" applyFill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/>
    </xf>
    <xf numFmtId="172" fontId="0" fillId="0" borderId="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 vertical="top"/>
    </xf>
    <xf numFmtId="172" fontId="0" fillId="0" borderId="2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49" fontId="12" fillId="0" borderId="0" xfId="15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justify" vertical="center" wrapText="1"/>
    </xf>
    <xf numFmtId="172" fontId="0" fillId="0" borderId="3" xfId="0" applyNumberFormat="1" applyFont="1" applyBorder="1" applyAlignment="1">
      <alignment horizontal="center" vertical="center"/>
    </xf>
    <xf numFmtId="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49" fontId="12" fillId="0" borderId="0" xfId="15" applyNumberFormat="1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1" fillId="0" borderId="0" xfId="15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8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3" xfId="0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15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/>
    </xf>
    <xf numFmtId="6" fontId="0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2" fontId="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9" fontId="0" fillId="0" borderId="0" xfId="22" applyFill="1" applyAlignment="1">
      <alignment/>
    </xf>
    <xf numFmtId="6" fontId="0" fillId="0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0" fontId="6" fillId="2" borderId="0" xfId="15" applyFont="1" applyFill="1" applyAlignment="1">
      <alignment horizontal="left"/>
    </xf>
    <xf numFmtId="0" fontId="0" fillId="0" borderId="0" xfId="0" applyFont="1" applyAlignment="1">
      <alignment horizontal="center"/>
    </xf>
    <xf numFmtId="0" fontId="15" fillId="2" borderId="0" xfId="15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99" fontId="0" fillId="0" borderId="1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9" fontId="0" fillId="0" borderId="8" xfId="0" applyNumberFormat="1" applyFill="1" applyBorder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6" fontId="0" fillId="0" borderId="1" xfId="0" applyNumberFormat="1" applyFont="1" applyFill="1" applyBorder="1" applyAlignment="1">
      <alignment horizontal="left" vertical="top"/>
    </xf>
    <xf numFmtId="6" fontId="0" fillId="0" borderId="3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44" fontId="4" fillId="0" borderId="0" xfId="19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152400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6" spans="1:9" ht="12.75">
      <c r="A6" s="393" t="s">
        <v>0</v>
      </c>
      <c r="B6" s="393"/>
      <c r="C6" s="393"/>
      <c r="D6" s="393"/>
      <c r="E6" s="393"/>
      <c r="F6" s="393"/>
      <c r="G6" s="393"/>
      <c r="H6" s="393"/>
      <c r="I6" s="393"/>
    </row>
    <row r="7" spans="1:9" ht="15" customHeight="1">
      <c r="A7" s="394" t="s">
        <v>169</v>
      </c>
      <c r="B7" s="394"/>
      <c r="C7" s="394"/>
      <c r="D7" s="394"/>
      <c r="E7" s="394"/>
      <c r="F7" s="394"/>
      <c r="G7" s="394"/>
      <c r="H7" s="394"/>
      <c r="I7" s="394"/>
    </row>
    <row r="8" spans="2:9" ht="12.75">
      <c r="B8" s="396"/>
      <c r="C8" s="396"/>
      <c r="D8" s="396"/>
      <c r="E8" s="396"/>
      <c r="F8" s="396"/>
      <c r="G8" s="396"/>
      <c r="H8" s="396"/>
      <c r="I8" s="396"/>
    </row>
    <row r="9" spans="2:9" ht="12.75">
      <c r="B9" s="397" t="s">
        <v>1</v>
      </c>
      <c r="C9" s="397"/>
      <c r="D9" s="397"/>
      <c r="E9" s="397"/>
      <c r="F9" s="397"/>
      <c r="G9" s="397"/>
      <c r="H9" s="397"/>
      <c r="I9" s="397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9" ht="12.75">
      <c r="B11" s="4" t="s">
        <v>2</v>
      </c>
      <c r="C11" s="395" t="s">
        <v>3</v>
      </c>
      <c r="D11" s="395"/>
      <c r="E11" s="395"/>
      <c r="F11" s="395"/>
      <c r="G11" s="395"/>
      <c r="H11" s="395"/>
      <c r="I11" s="395"/>
    </row>
    <row r="12" spans="2:9" ht="12.75">
      <c r="B12" s="4" t="s">
        <v>4</v>
      </c>
      <c r="C12" s="395" t="s">
        <v>5</v>
      </c>
      <c r="D12" s="395"/>
      <c r="E12" s="395"/>
      <c r="F12" s="395"/>
      <c r="G12" s="395"/>
      <c r="H12" s="395"/>
      <c r="I12" s="395"/>
    </row>
    <row r="13" spans="2:9" ht="12.75">
      <c r="B13" s="4" t="s">
        <v>6</v>
      </c>
      <c r="C13" s="395" t="s">
        <v>7</v>
      </c>
      <c r="D13" s="395"/>
      <c r="E13" s="395"/>
      <c r="F13" s="395"/>
      <c r="G13" s="395"/>
      <c r="H13" s="395"/>
      <c r="I13" s="395"/>
    </row>
    <row r="14" spans="2:9" ht="12.75">
      <c r="B14" s="4" t="s">
        <v>8</v>
      </c>
      <c r="C14" s="395" t="s">
        <v>9</v>
      </c>
      <c r="D14" s="395"/>
      <c r="E14" s="395"/>
      <c r="F14" s="395"/>
      <c r="G14" s="395"/>
      <c r="H14" s="395"/>
      <c r="I14" s="395"/>
    </row>
    <row r="15" spans="2:9" ht="12.75">
      <c r="B15" s="4" t="s">
        <v>10</v>
      </c>
      <c r="C15" s="5" t="s">
        <v>11</v>
      </c>
      <c r="D15" s="5"/>
      <c r="E15" s="5"/>
      <c r="F15" s="5"/>
      <c r="G15" s="5"/>
      <c r="H15" s="5"/>
      <c r="I15" s="5"/>
    </row>
    <row r="16" spans="2:9" ht="12.75">
      <c r="B16" s="4" t="s">
        <v>12</v>
      </c>
      <c r="C16" s="395" t="s">
        <v>13</v>
      </c>
      <c r="D16" s="395"/>
      <c r="E16" s="395"/>
      <c r="F16" s="395"/>
      <c r="G16" s="395"/>
      <c r="H16" s="395"/>
      <c r="I16" s="395"/>
    </row>
    <row r="17" spans="4:9" ht="12.75">
      <c r="D17" s="6"/>
      <c r="E17" s="6"/>
      <c r="F17" s="6"/>
      <c r="G17" s="6"/>
      <c r="H17" s="6"/>
      <c r="I17" s="6"/>
    </row>
    <row r="19" ht="12.75">
      <c r="B19" s="123" t="s">
        <v>14</v>
      </c>
    </row>
    <row r="21" ht="12.75">
      <c r="B21" s="122" t="s">
        <v>178</v>
      </c>
    </row>
  </sheetData>
  <mergeCells count="9">
    <mergeCell ref="C16:I16"/>
    <mergeCell ref="B8:I8"/>
    <mergeCell ref="C11:I11"/>
    <mergeCell ref="C12:I12"/>
    <mergeCell ref="B9:I9"/>
    <mergeCell ref="A6:I6"/>
    <mergeCell ref="A7:I7"/>
    <mergeCell ref="C13:I13"/>
    <mergeCell ref="C14:I14"/>
  </mergeCells>
  <hyperlinks>
    <hyperlink ref="C11" location="'Comisión Administración '!A1" display="Comisión por Mantención / Administración "/>
    <hyperlink ref="C12" location="'Comisión compras '!A1" display="Comisión por Transacciones / Compras"/>
    <hyperlink ref="C13" location="'Comisión giros avances'!A1" display="Comisión por Avances en Efectivo"/>
    <hyperlink ref="C14" location="'Comisión giros avances'!A1" display="Comisión por Avances en Efectivo"/>
    <hyperlink ref="C16" location="'Comisión giros avances'!A1" display="Comisión por Avances en Efectivo"/>
    <hyperlink ref="C11:I11" location="'Cuadro 1'!A1" display="Comisión fija mensual por Mantención / Administración"/>
    <hyperlink ref="C12:I12" location="'Cuadro 2'!A1" display="Comisión por mantención en función de las transacciones /compras"/>
    <hyperlink ref="C13:I13" location="'Cuadro 3'!A1" display="Comisión por Avances en Efectivo / Giros"/>
    <hyperlink ref="C14:I14" location="'Cuadro 4'!A1" display="Tope de comisión máxima anual"/>
    <hyperlink ref="C16:I16" location="'Cuadro 6'!A1" display="Accionista controlador"/>
    <hyperlink ref="C15" location="'Cuadro 5'!A1" display="Seguros asociados"/>
    <hyperlink ref="B9" location="Conceptos!A1" display="Conceptos"/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  <hyperlink ref="B16" location="'Cuadro 6'!A1" display="Cuadro 6"/>
  </hyperlinks>
  <printOptions/>
  <pageMargins left="1.02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3.28125" style="0" customWidth="1"/>
    <col min="3" max="3" width="102.7109375" style="0" customWidth="1"/>
    <col min="4" max="4" width="24.00390625" style="0" customWidth="1"/>
  </cols>
  <sheetData>
    <row r="1" spans="1:5" ht="12.75">
      <c r="A1" s="456" t="s">
        <v>179</v>
      </c>
      <c r="E1" s="8" t="s">
        <v>15</v>
      </c>
    </row>
    <row r="2" spans="1:5" ht="12.75">
      <c r="A2" s="456" t="s">
        <v>180</v>
      </c>
      <c r="E2" s="8"/>
    </row>
    <row r="3" ht="12.75">
      <c r="C3" s="9" t="s">
        <v>16</v>
      </c>
    </row>
    <row r="4" ht="12.75">
      <c r="C4" s="10"/>
    </row>
    <row r="5" spans="1:3" ht="12.75">
      <c r="A5" s="7"/>
      <c r="C5" s="11" t="s">
        <v>17</v>
      </c>
    </row>
    <row r="7" ht="12.75">
      <c r="B7" s="10" t="s">
        <v>18</v>
      </c>
    </row>
    <row r="8" ht="12.75">
      <c r="B8" s="10"/>
    </row>
    <row r="9" ht="12.75">
      <c r="B9" t="s">
        <v>124</v>
      </c>
    </row>
    <row r="10" ht="12.75">
      <c r="B10" t="s">
        <v>19</v>
      </c>
    </row>
    <row r="12" spans="2:4" ht="12.75">
      <c r="B12" s="12" t="s">
        <v>20</v>
      </c>
      <c r="C12" s="13" t="s">
        <v>21</v>
      </c>
      <c r="D12" s="14" t="s">
        <v>22</v>
      </c>
    </row>
    <row r="13" ht="26.25">
      <c r="C13" s="15" t="s">
        <v>23</v>
      </c>
    </row>
    <row r="14" ht="12.75">
      <c r="C14" s="15" t="s">
        <v>24</v>
      </c>
    </row>
    <row r="15" spans="3:4" ht="25.5" customHeight="1">
      <c r="C15" s="15" t="s">
        <v>143</v>
      </c>
      <c r="D15" s="14" t="s">
        <v>25</v>
      </c>
    </row>
    <row r="16" ht="12.75">
      <c r="C16" s="15"/>
    </row>
    <row r="17" spans="2:4" ht="12.75">
      <c r="B17" s="16" t="s">
        <v>26</v>
      </c>
      <c r="C17" s="13" t="s">
        <v>27</v>
      </c>
      <c r="D17" s="14" t="s">
        <v>28</v>
      </c>
    </row>
    <row r="18" ht="26.25">
      <c r="C18" s="15" t="s">
        <v>29</v>
      </c>
    </row>
    <row r="19" ht="25.5" customHeight="1">
      <c r="C19" s="15" t="s">
        <v>30</v>
      </c>
    </row>
    <row r="20" spans="3:4" ht="12.75" customHeight="1">
      <c r="C20" s="15" t="s">
        <v>48</v>
      </c>
      <c r="D20" s="14" t="s">
        <v>25</v>
      </c>
    </row>
    <row r="21" ht="12.75">
      <c r="C21" s="15"/>
    </row>
    <row r="22" spans="2:4" ht="12.75">
      <c r="B22" s="16" t="s">
        <v>31</v>
      </c>
      <c r="C22" s="13" t="s">
        <v>32</v>
      </c>
      <c r="D22" s="14" t="s">
        <v>33</v>
      </c>
    </row>
    <row r="23" ht="39">
      <c r="C23" s="17" t="s">
        <v>104</v>
      </c>
    </row>
    <row r="24" ht="26.25">
      <c r="C24" s="18" t="s">
        <v>34</v>
      </c>
    </row>
    <row r="25" ht="25.5" customHeight="1">
      <c r="C25" s="15" t="s">
        <v>35</v>
      </c>
    </row>
    <row r="26" ht="12.75" customHeight="1">
      <c r="C26" s="15"/>
    </row>
    <row r="27" spans="2:4" ht="12.75" customHeight="1">
      <c r="B27" s="16" t="s">
        <v>36</v>
      </c>
      <c r="C27" s="13" t="s">
        <v>37</v>
      </c>
      <c r="D27" s="14" t="s">
        <v>25</v>
      </c>
    </row>
    <row r="28" ht="26.25">
      <c r="C28" s="15" t="s">
        <v>38</v>
      </c>
    </row>
    <row r="29" ht="12.75" customHeight="1">
      <c r="C29" t="s">
        <v>39</v>
      </c>
    </row>
    <row r="30" ht="12.75" customHeight="1">
      <c r="C30" t="s">
        <v>40</v>
      </c>
    </row>
    <row r="31" ht="12.75" customHeight="1">
      <c r="C31" t="s">
        <v>107</v>
      </c>
    </row>
    <row r="32" ht="26.25">
      <c r="C32" s="19" t="s">
        <v>41</v>
      </c>
    </row>
    <row r="33" ht="12.75" customHeight="1">
      <c r="C33" s="15"/>
    </row>
    <row r="34" spans="2:4" ht="12.75" customHeight="1">
      <c r="B34" s="10" t="s">
        <v>42</v>
      </c>
      <c r="C34" s="15"/>
      <c r="D34" s="14" t="s">
        <v>43</v>
      </c>
    </row>
    <row r="35" ht="12.75" customHeight="1">
      <c r="C35" s="15"/>
    </row>
    <row r="36" ht="12.75">
      <c r="B36" s="10" t="s">
        <v>44</v>
      </c>
    </row>
    <row r="37" spans="2:3" ht="25.5" customHeight="1">
      <c r="B37" s="398" t="s">
        <v>45</v>
      </c>
      <c r="C37" s="398"/>
    </row>
    <row r="38" spans="2:3" ht="12.75">
      <c r="B38" s="20"/>
      <c r="C38" s="20"/>
    </row>
    <row r="39" spans="2:3" ht="25.5" customHeight="1">
      <c r="B39" s="399" t="s">
        <v>170</v>
      </c>
      <c r="C39" s="399"/>
    </row>
    <row r="40" spans="2:3" ht="25.5" customHeight="1">
      <c r="B40" s="400" t="s">
        <v>46</v>
      </c>
      <c r="C40" s="400"/>
    </row>
    <row r="41" ht="5.25" customHeight="1"/>
    <row r="42" spans="2:3" ht="25.5" customHeight="1">
      <c r="B42" s="398" t="s">
        <v>47</v>
      </c>
      <c r="C42" s="398"/>
    </row>
    <row r="43" ht="12.75">
      <c r="B43" s="21"/>
    </row>
  </sheetData>
  <mergeCells count="4">
    <mergeCell ref="B42:C42"/>
    <mergeCell ref="B37:C37"/>
    <mergeCell ref="B39:C39"/>
    <mergeCell ref="B40:C40"/>
  </mergeCells>
  <hyperlinks>
    <hyperlink ref="D12" location="'Cuadro 1'!A1" display=" Ver Cuadro 1."/>
    <hyperlink ref="D17" location="'Cuadro 2'!A1" display=" Ver Cuadro 2."/>
    <hyperlink ref="D20" location="'Cuadro 4'!A1" display=" Ver Cuadro 4."/>
    <hyperlink ref="D22" location="'Cuadro 3'!A1" display=" Ver Cuadro 3."/>
    <hyperlink ref="E1" location="Portada!A1" display="Volver"/>
    <hyperlink ref="D34" location="'Cuadro 5'!A1" display=" Ver Cuadro 5"/>
    <hyperlink ref="D27" location="'Cuadro 4'!A1" display=" Ver Cuadro 4."/>
    <hyperlink ref="C12" location="'Cuadro 1'!A1" tooltip="Ver el Cobro de una comisión fija mensual" display="Cobro de una comisión fija mensual. Ver Cuadro 1."/>
    <hyperlink ref="C17" location="'Cuadro 2'!A1" display="Cobro de una comisión en función de las transacciones/compras que realice. Ver Cuadro 2."/>
    <hyperlink ref="C22" location="'Cuadro 3'!A1" display="Cobros por efectuar avances en efectivo / giros. Ver Cuadro 3."/>
    <hyperlink ref="D15" location="'Cuadro 4'!A1" display=" Ver Cuadro 4."/>
  </hyperlinks>
  <printOptions/>
  <pageMargins left="1.3474015750000001" right="0.75" top="0.17" bottom="0.17" header="0" footer="0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15.28125" style="51" customWidth="1"/>
    <col min="3" max="3" width="2.28125" style="45" customWidth="1"/>
    <col min="4" max="4" width="23.421875" style="45" customWidth="1"/>
    <col min="5" max="5" width="10.8515625" style="0" bestFit="1" customWidth="1"/>
    <col min="6" max="6" width="97.8515625" style="0" customWidth="1"/>
  </cols>
  <sheetData>
    <row r="1" ht="12.75">
      <c r="A1" s="456" t="s">
        <v>179</v>
      </c>
    </row>
    <row r="2" ht="12.75">
      <c r="A2" s="456" t="s">
        <v>180</v>
      </c>
    </row>
    <row r="3" spans="2:9" ht="12.75">
      <c r="B3" s="457" t="s">
        <v>49</v>
      </c>
      <c r="C3" s="457"/>
      <c r="D3" s="457"/>
      <c r="E3" s="457"/>
      <c r="F3" s="457"/>
      <c r="G3" s="8" t="s">
        <v>15</v>
      </c>
      <c r="H3" s="22"/>
      <c r="I3" s="23"/>
    </row>
    <row r="4" spans="2:6" ht="12.75">
      <c r="B4" s="393" t="s">
        <v>50</v>
      </c>
      <c r="C4" s="393"/>
      <c r="D4" s="393"/>
      <c r="E4" s="393"/>
      <c r="F4" s="393"/>
    </row>
    <row r="5" spans="2:6" ht="12.75">
      <c r="B5" s="405" t="s">
        <v>51</v>
      </c>
      <c r="C5" s="405"/>
      <c r="D5" s="405"/>
      <c r="E5" s="405"/>
      <c r="F5" s="405"/>
    </row>
    <row r="6" spans="2:6" ht="12.75">
      <c r="B6" s="405" t="s">
        <v>52</v>
      </c>
      <c r="C6" s="405"/>
      <c r="D6" s="405"/>
      <c r="E6" s="405"/>
      <c r="F6" s="405"/>
    </row>
    <row r="7" spans="2:6" ht="12.75">
      <c r="B7" s="376" t="s">
        <v>53</v>
      </c>
      <c r="C7" s="376"/>
      <c r="D7" s="376"/>
      <c r="E7" s="376"/>
      <c r="F7" s="376"/>
    </row>
    <row r="8" spans="2:6" ht="16.5" customHeight="1">
      <c r="B8" s="375" t="s">
        <v>169</v>
      </c>
      <c r="C8" s="375"/>
      <c r="D8" s="375"/>
      <c r="E8" s="375"/>
      <c r="F8" s="375"/>
    </row>
    <row r="9" ht="12.75">
      <c r="E9" s="276"/>
    </row>
    <row r="10" spans="2:6" ht="12.75">
      <c r="B10" s="401" t="s">
        <v>123</v>
      </c>
      <c r="C10" s="25"/>
      <c r="D10" s="406" t="s">
        <v>55</v>
      </c>
      <c r="E10" s="407"/>
      <c r="F10" s="374"/>
    </row>
    <row r="11" spans="2:6" ht="26.25">
      <c r="B11" s="402"/>
      <c r="C11" s="25"/>
      <c r="D11" s="124" t="s">
        <v>64</v>
      </c>
      <c r="E11" s="27" t="s">
        <v>57</v>
      </c>
      <c r="F11" s="27" t="s">
        <v>58</v>
      </c>
    </row>
    <row r="12" spans="2:9" ht="12.75">
      <c r="B12" s="378" t="s">
        <v>59</v>
      </c>
      <c r="C12" s="28"/>
      <c r="D12" s="142">
        <v>0.06514</v>
      </c>
      <c r="E12" s="29">
        <f>D12*22002.43</f>
        <v>1433.2382902000002</v>
      </c>
      <c r="F12" s="266"/>
      <c r="G12" s="30"/>
      <c r="H12" s="114"/>
      <c r="I12" s="114"/>
    </row>
    <row r="13" spans="2:9" ht="12.75" customHeight="1">
      <c r="B13" s="379"/>
      <c r="C13" s="28"/>
      <c r="D13" s="318">
        <f>+D12/2</f>
        <v>0.03257</v>
      </c>
      <c r="E13" s="75">
        <f>D13*22002.43</f>
        <v>716.6191451000001</v>
      </c>
      <c r="F13" s="319" t="s">
        <v>152</v>
      </c>
      <c r="G13" s="32"/>
      <c r="H13" s="114"/>
      <c r="I13" s="114"/>
    </row>
    <row r="14" spans="2:9" ht="12.75">
      <c r="B14" s="379"/>
      <c r="C14" s="28"/>
      <c r="D14" s="336">
        <v>0</v>
      </c>
      <c r="E14" s="79">
        <v>0</v>
      </c>
      <c r="F14" s="320" t="s">
        <v>153</v>
      </c>
      <c r="H14" s="114"/>
      <c r="I14" s="114"/>
    </row>
    <row r="15" spans="2:9" ht="12.75">
      <c r="B15" s="401" t="s">
        <v>121</v>
      </c>
      <c r="C15" s="33"/>
      <c r="D15" s="324">
        <v>0.0837</v>
      </c>
      <c r="E15" s="311">
        <f>D15*22002.43</f>
        <v>1841.6033909999999</v>
      </c>
      <c r="F15" s="321" t="s">
        <v>154</v>
      </c>
      <c r="H15" s="114"/>
      <c r="I15" s="114"/>
    </row>
    <row r="16" spans="2:9" ht="12.75">
      <c r="B16" s="377"/>
      <c r="C16" s="33"/>
      <c r="D16" s="326">
        <v>0.04185</v>
      </c>
      <c r="E16" s="119">
        <f>D16*22002.43</f>
        <v>920.8016954999999</v>
      </c>
      <c r="F16" s="322" t="s">
        <v>155</v>
      </c>
      <c r="H16" s="114"/>
      <c r="I16" s="114"/>
    </row>
    <row r="17" spans="2:9" ht="12.75" customHeight="1">
      <c r="B17" s="402"/>
      <c r="C17" s="33"/>
      <c r="D17" s="326">
        <v>0</v>
      </c>
      <c r="E17" s="79">
        <v>0</v>
      </c>
      <c r="F17" s="322" t="s">
        <v>156</v>
      </c>
      <c r="H17" s="114"/>
      <c r="I17" s="114"/>
    </row>
    <row r="18" spans="2:10" ht="21" customHeight="1">
      <c r="B18" s="264" t="s">
        <v>114</v>
      </c>
      <c r="C18" s="28"/>
      <c r="D18" s="327">
        <v>0.0616</v>
      </c>
      <c r="E18" s="118">
        <f>D18*22002.43</f>
        <v>1355.349688</v>
      </c>
      <c r="F18" s="175" t="s">
        <v>60</v>
      </c>
      <c r="H18" s="114"/>
      <c r="I18" s="114"/>
      <c r="J18" s="36"/>
    </row>
    <row r="19" spans="2:10" ht="6" customHeight="1">
      <c r="B19" s="34"/>
      <c r="C19" s="28"/>
      <c r="D19" s="328"/>
      <c r="E19" s="265"/>
      <c r="F19" s="216"/>
      <c r="H19" s="114"/>
      <c r="I19" s="114"/>
      <c r="J19" s="36"/>
    </row>
    <row r="20" spans="2:9" ht="12.75" customHeight="1">
      <c r="B20" s="384" t="s">
        <v>61</v>
      </c>
      <c r="C20" s="28"/>
      <c r="D20" s="329"/>
      <c r="E20" s="382">
        <v>2050</v>
      </c>
      <c r="F20" s="380" t="s">
        <v>172</v>
      </c>
      <c r="H20" s="114"/>
      <c r="I20" s="114"/>
    </row>
    <row r="21" spans="2:9" ht="12.75">
      <c r="B21" s="385"/>
      <c r="C21" s="28"/>
      <c r="D21" s="330"/>
      <c r="E21" s="383"/>
      <c r="F21" s="381"/>
      <c r="H21" s="114"/>
      <c r="I21" s="114"/>
    </row>
    <row r="22" spans="2:9" ht="12.75">
      <c r="B22" s="378" t="s">
        <v>119</v>
      </c>
      <c r="C22" s="33"/>
      <c r="D22" s="331">
        <v>0.075</v>
      </c>
      <c r="E22" s="311">
        <f>D22*22002.43</f>
        <v>1650.18225</v>
      </c>
      <c r="F22" s="323"/>
      <c r="H22" s="114"/>
      <c r="I22" s="114"/>
    </row>
    <row r="23" spans="2:9" ht="26.25">
      <c r="B23" s="379"/>
      <c r="C23" s="33"/>
      <c r="D23" s="332">
        <f>D22/2</f>
        <v>0.0375</v>
      </c>
      <c r="E23" s="75">
        <f>D23*22002.43</f>
        <v>825.091125</v>
      </c>
      <c r="F23" s="136" t="s">
        <v>157</v>
      </c>
      <c r="H23" s="114"/>
      <c r="I23" s="391"/>
    </row>
    <row r="24" spans="2:9" ht="12.75" customHeight="1">
      <c r="B24" s="386"/>
      <c r="C24" s="28"/>
      <c r="D24" s="339">
        <v>0</v>
      </c>
      <c r="E24" s="75">
        <v>0</v>
      </c>
      <c r="F24" s="46" t="s">
        <v>158</v>
      </c>
      <c r="G24" s="32"/>
      <c r="H24" s="114"/>
      <c r="I24" s="114"/>
    </row>
    <row r="25" spans="2:9" ht="12.75">
      <c r="B25" s="401" t="s">
        <v>62</v>
      </c>
      <c r="D25" s="334">
        <v>0.1073</v>
      </c>
      <c r="E25" s="118">
        <f>D25/22002.43</f>
        <v>4.876734069827742E-06</v>
      </c>
      <c r="F25" s="299" t="s">
        <v>138</v>
      </c>
      <c r="G25" s="32"/>
      <c r="H25" s="392"/>
      <c r="I25" s="114"/>
    </row>
    <row r="26" spans="2:9" ht="12.75">
      <c r="B26" s="377"/>
      <c r="D26" s="335">
        <v>0.0858</v>
      </c>
      <c r="E26" s="119">
        <f>D26*22002.43</f>
        <v>1887.808494</v>
      </c>
      <c r="F26" s="300" t="s">
        <v>139</v>
      </c>
      <c r="G26" s="32"/>
      <c r="H26" s="392"/>
      <c r="I26" s="114"/>
    </row>
    <row r="27" spans="2:9" ht="12.75">
      <c r="B27" s="377"/>
      <c r="D27" s="335">
        <v>0.0537</v>
      </c>
      <c r="E27" s="119">
        <f>D27*22002.43</f>
        <v>1181.530491</v>
      </c>
      <c r="F27" s="300" t="s">
        <v>140</v>
      </c>
      <c r="G27" s="32"/>
      <c r="H27" s="392"/>
      <c r="I27" s="114"/>
    </row>
    <row r="28" spans="2:9" ht="12.75">
      <c r="B28" s="377"/>
      <c r="D28" s="337">
        <v>0</v>
      </c>
      <c r="E28" s="119">
        <v>0</v>
      </c>
      <c r="F28" s="300" t="s">
        <v>141</v>
      </c>
      <c r="G28" s="32"/>
      <c r="H28" s="392"/>
      <c r="I28" s="114"/>
    </row>
    <row r="29" spans="2:9" ht="12.75">
      <c r="B29" s="401" t="s">
        <v>63</v>
      </c>
      <c r="C29" s="33"/>
      <c r="D29" s="327">
        <v>0.0884</v>
      </c>
      <c r="E29" s="316">
        <f>D29*22002.43</f>
        <v>1945.0148120000001</v>
      </c>
      <c r="F29" s="186" t="s">
        <v>136</v>
      </c>
      <c r="G29" s="32"/>
      <c r="H29" s="392"/>
      <c r="I29" s="114"/>
    </row>
    <row r="30" spans="2:9" ht="12.75" customHeight="1">
      <c r="B30" s="377"/>
      <c r="C30" s="33"/>
      <c r="D30" s="333">
        <f>+D29*0.75</f>
        <v>0.0663</v>
      </c>
      <c r="E30" s="246">
        <f>D30*22002.43</f>
        <v>1458.761109</v>
      </c>
      <c r="F30" s="40" t="s">
        <v>118</v>
      </c>
      <c r="G30" s="32"/>
      <c r="H30" s="392"/>
      <c r="I30" s="114"/>
    </row>
    <row r="31" spans="2:9" ht="12.75" customHeight="1">
      <c r="B31" s="377"/>
      <c r="C31" s="33"/>
      <c r="D31" s="389">
        <f>+D29/2</f>
        <v>0.0442</v>
      </c>
      <c r="E31" s="388">
        <f>D31*22002.43</f>
        <v>972.5074060000001</v>
      </c>
      <c r="F31" s="387" t="s">
        <v>147</v>
      </c>
      <c r="G31" s="32"/>
      <c r="H31" s="392"/>
      <c r="I31" s="114"/>
    </row>
    <row r="32" spans="2:9" ht="12.75" customHeight="1">
      <c r="B32" s="377"/>
      <c r="C32" s="33"/>
      <c r="D32" s="389"/>
      <c r="E32" s="388">
        <v>0</v>
      </c>
      <c r="F32" s="387"/>
      <c r="G32" s="32"/>
      <c r="H32" s="392"/>
      <c r="I32" s="114"/>
    </row>
    <row r="33" spans="2:9" ht="15" customHeight="1">
      <c r="B33" s="402"/>
      <c r="C33" s="33"/>
      <c r="D33" s="338">
        <v>0</v>
      </c>
      <c r="E33" s="265">
        <v>0</v>
      </c>
      <c r="F33" s="310" t="s">
        <v>117</v>
      </c>
      <c r="G33" s="32"/>
      <c r="H33" s="392"/>
      <c r="I33" s="114"/>
    </row>
    <row r="34" spans="2:6" ht="12.75">
      <c r="B34" s="7" t="s">
        <v>14</v>
      </c>
      <c r="E34" s="49"/>
      <c r="F34" s="49"/>
    </row>
    <row r="35" ht="8.25" customHeight="1"/>
    <row r="36" spans="2:3" ht="12.75">
      <c r="B36" s="153" t="s">
        <v>44</v>
      </c>
      <c r="C36" s="152"/>
    </row>
    <row r="37" spans="2:6" s="154" customFormat="1" ht="12.75" customHeight="1">
      <c r="B37" s="403" t="s">
        <v>46</v>
      </c>
      <c r="C37" s="403"/>
      <c r="D37" s="403"/>
      <c r="E37" s="403"/>
      <c r="F37" s="403"/>
    </row>
    <row r="38" spans="2:6" s="154" customFormat="1" ht="12.75" customHeight="1">
      <c r="B38" s="404" t="s">
        <v>171</v>
      </c>
      <c r="C38" s="404"/>
      <c r="D38" s="404"/>
      <c r="E38" s="404"/>
      <c r="F38" s="404"/>
    </row>
    <row r="39" ht="12.75">
      <c r="C39" s="152"/>
    </row>
  </sheetData>
  <mergeCells count="21">
    <mergeCell ref="B3:F3"/>
    <mergeCell ref="B4:F4"/>
    <mergeCell ref="B22:B24"/>
    <mergeCell ref="F31:F32"/>
    <mergeCell ref="E31:E32"/>
    <mergeCell ref="D31:D32"/>
    <mergeCell ref="B29:B33"/>
    <mergeCell ref="B25:B28"/>
    <mergeCell ref="B15:B17"/>
    <mergeCell ref="B12:B14"/>
    <mergeCell ref="F20:F21"/>
    <mergeCell ref="E20:E21"/>
    <mergeCell ref="B20:B21"/>
    <mergeCell ref="B10:B11"/>
    <mergeCell ref="B37:F37"/>
    <mergeCell ref="B38:F38"/>
    <mergeCell ref="B6:F6"/>
    <mergeCell ref="D10:F10"/>
    <mergeCell ref="B5:F5"/>
    <mergeCell ref="B8:F8"/>
    <mergeCell ref="B7:F7"/>
  </mergeCells>
  <hyperlinks>
    <hyperlink ref="G3" location="Portada!A1" display="Volver"/>
    <hyperlink ref="B7:F7" location="Conceptos!A1" display="(Ver Conceptos)"/>
  </hyperlinks>
  <printOptions horizontalCentered="1" verticalCentered="1"/>
  <pageMargins left="0.17" right="0.17" top="0.21" bottom="0.7874015748031497" header="0.17" footer="0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114" customWidth="1"/>
    <col min="2" max="2" width="14.8515625" style="114" customWidth="1"/>
    <col min="3" max="3" width="25.28125" style="114" customWidth="1"/>
    <col min="4" max="4" width="2.140625" style="114" customWidth="1"/>
    <col min="5" max="5" width="14.8515625" style="114" customWidth="1"/>
    <col min="6" max="6" width="44.28125" style="114" customWidth="1"/>
    <col min="7" max="16384" width="11.57421875" style="114" customWidth="1"/>
  </cols>
  <sheetData>
    <row r="1" ht="12.75">
      <c r="A1" s="456" t="s">
        <v>179</v>
      </c>
    </row>
    <row r="2" ht="12.75">
      <c r="A2" s="456" t="s">
        <v>180</v>
      </c>
    </row>
    <row r="3" spans="2:7" ht="12.75">
      <c r="B3" s="360" t="s">
        <v>65</v>
      </c>
      <c r="C3" s="361"/>
      <c r="D3" s="361"/>
      <c r="E3" s="361"/>
      <c r="F3" s="361"/>
      <c r="G3" s="196" t="s">
        <v>15</v>
      </c>
    </row>
    <row r="4" spans="2:6" ht="12.75">
      <c r="B4" s="194"/>
      <c r="C4" s="195"/>
      <c r="D4" s="195"/>
      <c r="E4" s="195"/>
      <c r="F4" s="195"/>
    </row>
    <row r="5" spans="2:6" s="197" customFormat="1" ht="12.75">
      <c r="B5" s="360" t="s">
        <v>66</v>
      </c>
      <c r="C5" s="361"/>
      <c r="D5" s="361"/>
      <c r="E5" s="361"/>
      <c r="F5" s="361"/>
    </row>
    <row r="6" spans="2:9" s="197" customFormat="1" ht="12.75">
      <c r="B6" s="362" t="s">
        <v>67</v>
      </c>
      <c r="C6" s="362"/>
      <c r="D6" s="362"/>
      <c r="E6" s="362"/>
      <c r="F6" s="362"/>
      <c r="G6" s="198"/>
      <c r="H6" s="198"/>
      <c r="I6" s="199"/>
    </row>
    <row r="7" spans="2:6" s="197" customFormat="1" ht="12.75">
      <c r="B7" s="363" t="s">
        <v>68</v>
      </c>
      <c r="C7" s="363"/>
      <c r="D7" s="363"/>
      <c r="E7" s="363"/>
      <c r="F7" s="363"/>
    </row>
    <row r="8" spans="2:6" s="197" customFormat="1" ht="1.5" customHeight="1">
      <c r="B8" s="312"/>
      <c r="C8" s="312"/>
      <c r="D8" s="312"/>
      <c r="E8" s="312"/>
      <c r="F8" s="312"/>
    </row>
    <row r="9" spans="2:6" s="197" customFormat="1" ht="12.75">
      <c r="B9" s="364" t="s">
        <v>125</v>
      </c>
      <c r="C9" s="364"/>
      <c r="D9" s="364"/>
      <c r="E9" s="364"/>
      <c r="F9" s="364"/>
    </row>
    <row r="10" spans="2:6" s="197" customFormat="1" ht="6" customHeight="1">
      <c r="B10" s="313"/>
      <c r="C10" s="313"/>
      <c r="D10" s="313"/>
      <c r="E10" s="313"/>
      <c r="F10" s="313"/>
    </row>
    <row r="11" spans="2:6" s="197" customFormat="1" ht="12.75">
      <c r="B11" s="359" t="s">
        <v>53</v>
      </c>
      <c r="C11" s="359"/>
      <c r="D11" s="359"/>
      <c r="E11" s="359"/>
      <c r="F11" s="359"/>
    </row>
    <row r="12" spans="2:9" s="197" customFormat="1" ht="18" customHeight="1">
      <c r="B12" s="366" t="s">
        <v>169</v>
      </c>
      <c r="C12" s="366"/>
      <c r="D12" s="366"/>
      <c r="E12" s="366"/>
      <c r="F12" s="366"/>
      <c r="G12" s="200"/>
      <c r="H12" s="200"/>
      <c r="I12" s="200"/>
    </row>
    <row r="13" ht="9" customHeight="1"/>
    <row r="14" spans="1:6" ht="26.25">
      <c r="A14" s="235"/>
      <c r="B14" s="371" t="s">
        <v>123</v>
      </c>
      <c r="C14" s="282" t="s">
        <v>69</v>
      </c>
      <c r="D14" s="203"/>
      <c r="E14" s="369" t="s">
        <v>70</v>
      </c>
      <c r="F14" s="370"/>
    </row>
    <row r="15" spans="1:6" ht="12.75">
      <c r="A15" s="235"/>
      <c r="B15" s="372"/>
      <c r="C15" s="277" t="s">
        <v>57</v>
      </c>
      <c r="D15" s="203"/>
      <c r="E15" s="202" t="s">
        <v>57</v>
      </c>
      <c r="F15" s="202" t="s">
        <v>58</v>
      </c>
    </row>
    <row r="16" spans="1:6" ht="12.75">
      <c r="A16" s="235"/>
      <c r="B16" s="282" t="s">
        <v>59</v>
      </c>
      <c r="C16" s="278">
        <v>0</v>
      </c>
      <c r="D16" s="205"/>
      <c r="E16" s="159">
        <v>0</v>
      </c>
      <c r="F16" s="206"/>
    </row>
    <row r="17" spans="1:6" ht="5.25" customHeight="1">
      <c r="A17" s="235"/>
      <c r="B17" s="204"/>
      <c r="C17" s="279"/>
      <c r="D17" s="205"/>
      <c r="E17" s="35"/>
      <c r="F17" s="207"/>
    </row>
    <row r="18" spans="1:6" ht="21" customHeight="1">
      <c r="A18" s="235"/>
      <c r="B18" s="213" t="s">
        <v>122</v>
      </c>
      <c r="C18" s="280">
        <v>0</v>
      </c>
      <c r="D18" s="209"/>
      <c r="E18" s="37">
        <v>990</v>
      </c>
      <c r="F18" s="211" t="s">
        <v>148</v>
      </c>
    </row>
    <row r="19" spans="1:6" ht="5.25" customHeight="1">
      <c r="A19" s="235"/>
      <c r="B19" s="210"/>
      <c r="C19" s="279"/>
      <c r="D19" s="17"/>
      <c r="E19" s="59"/>
      <c r="F19" s="61"/>
    </row>
    <row r="20" spans="1:6" ht="13.5" customHeight="1">
      <c r="A20" s="235"/>
      <c r="B20" s="212" t="s">
        <v>114</v>
      </c>
      <c r="C20" s="280">
        <v>0</v>
      </c>
      <c r="D20" s="17"/>
      <c r="E20" s="59">
        <v>290</v>
      </c>
      <c r="F20" s="60" t="s">
        <v>71</v>
      </c>
    </row>
    <row r="21" spans="1:6" ht="10.5" customHeight="1">
      <c r="A21" s="235"/>
      <c r="B21" s="117"/>
      <c r="C21" s="281"/>
      <c r="D21" s="17"/>
      <c r="E21" s="59"/>
      <c r="F21" s="61"/>
    </row>
    <row r="22" spans="2:8" ht="12.75" customHeight="1">
      <c r="B22" s="294" t="s">
        <v>115</v>
      </c>
      <c r="C22" s="35">
        <v>0</v>
      </c>
      <c r="D22" s="161"/>
      <c r="E22" s="35">
        <v>0</v>
      </c>
      <c r="F22" s="295"/>
      <c r="H22" s="214"/>
    </row>
    <row r="23" spans="2:8" ht="12.75">
      <c r="B23" s="236"/>
      <c r="C23" s="37"/>
      <c r="D23" s="101"/>
      <c r="E23" s="37"/>
      <c r="F23" s="39"/>
      <c r="H23" s="214"/>
    </row>
    <row r="24" spans="2:6" ht="6" customHeight="1">
      <c r="B24" s="208"/>
      <c r="C24" s="59"/>
      <c r="D24" s="101"/>
      <c r="E24" s="59"/>
      <c r="F24" s="176"/>
    </row>
    <row r="25" spans="2:6" ht="39">
      <c r="B25" s="215" t="s">
        <v>119</v>
      </c>
      <c r="C25" s="37">
        <v>0</v>
      </c>
      <c r="D25" s="101"/>
      <c r="E25" s="37">
        <v>0</v>
      </c>
      <c r="F25" s="216"/>
    </row>
    <row r="26" spans="2:6" ht="5.25" customHeight="1">
      <c r="B26" s="212"/>
      <c r="C26" s="59"/>
      <c r="D26" s="101"/>
      <c r="E26" s="59"/>
      <c r="F26" s="176"/>
    </row>
    <row r="27" spans="2:6" ht="16.5" customHeight="1">
      <c r="B27" s="208" t="s">
        <v>62</v>
      </c>
      <c r="C27" s="59">
        <v>0</v>
      </c>
      <c r="D27" s="101"/>
      <c r="E27" s="59">
        <v>0</v>
      </c>
      <c r="F27" s="176"/>
    </row>
    <row r="28" spans="2:6" s="218" customFormat="1" ht="12.75">
      <c r="B28" s="367" t="s">
        <v>63</v>
      </c>
      <c r="C28" s="35">
        <v>0</v>
      </c>
      <c r="D28" s="101"/>
      <c r="E28" s="35">
        <v>0</v>
      </c>
      <c r="F28" s="217"/>
    </row>
    <row r="29" spans="2:6" ht="6.75" customHeight="1">
      <c r="B29" s="368"/>
      <c r="C29" s="158"/>
      <c r="D29" s="101"/>
      <c r="E29" s="117"/>
      <c r="F29" s="219"/>
    </row>
    <row r="30" ht="12.75">
      <c r="B30" s="199" t="s">
        <v>14</v>
      </c>
    </row>
    <row r="31" ht="6.75" customHeight="1"/>
    <row r="32" ht="12.75">
      <c r="B32" s="220" t="s">
        <v>44</v>
      </c>
    </row>
    <row r="33" spans="2:6" ht="12.75">
      <c r="B33" s="365" t="s">
        <v>46</v>
      </c>
      <c r="C33" s="365"/>
      <c r="D33" s="365"/>
      <c r="E33" s="365"/>
      <c r="F33" s="365"/>
    </row>
    <row r="34" spans="2:6" ht="12.75">
      <c r="B34" s="390" t="s">
        <v>170</v>
      </c>
      <c r="C34" s="390"/>
      <c r="D34" s="390"/>
      <c r="E34" s="390"/>
      <c r="F34" s="390"/>
    </row>
    <row r="35" spans="2:6" ht="12.75">
      <c r="B35" s="390"/>
      <c r="C35" s="390"/>
      <c r="D35" s="390"/>
      <c r="E35" s="390"/>
      <c r="F35" s="390"/>
    </row>
  </sheetData>
  <mergeCells count="12">
    <mergeCell ref="E14:F14"/>
    <mergeCell ref="B14:B15"/>
    <mergeCell ref="B34:F35"/>
    <mergeCell ref="B11:F11"/>
    <mergeCell ref="B3:F3"/>
    <mergeCell ref="B5:F5"/>
    <mergeCell ref="B6:F6"/>
    <mergeCell ref="B7:F7"/>
    <mergeCell ref="B9:F9"/>
    <mergeCell ref="B33:F33"/>
    <mergeCell ref="B12:F12"/>
    <mergeCell ref="B28:B29"/>
  </mergeCells>
  <hyperlinks>
    <hyperlink ref="G3" location="Portada!A1" display="Volver"/>
    <hyperlink ref="B11:E11" location="Conceptos!A1" display="(Ver Conceptos)"/>
  </hyperlinks>
  <printOptions horizontalCentered="1"/>
  <pageMargins left="0.7874015748031497" right="0.7874015748031497" top="0.61" bottom="0.17" header="0" footer="0.21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8.7109375" style="0" customWidth="1"/>
    <col min="4" max="4" width="33.28125" style="0" customWidth="1"/>
    <col min="5" max="5" width="18.7109375" style="0" bestFit="1" customWidth="1"/>
    <col min="6" max="6" width="2.57421875" style="0" customWidth="1"/>
    <col min="7" max="7" width="11.7109375" style="0" customWidth="1"/>
    <col min="8" max="8" width="34.140625" style="0" customWidth="1"/>
    <col min="9" max="9" width="18.7109375" style="0" bestFit="1" customWidth="1"/>
  </cols>
  <sheetData>
    <row r="1" ht="12.75">
      <c r="A1" s="456" t="s">
        <v>179</v>
      </c>
    </row>
    <row r="2" ht="12.75">
      <c r="A2" s="456" t="s">
        <v>180</v>
      </c>
    </row>
    <row r="3" spans="2:10" ht="12.75">
      <c r="B3" s="413" t="s">
        <v>73</v>
      </c>
      <c r="C3" s="413"/>
      <c r="D3" s="413"/>
      <c r="E3" s="413"/>
      <c r="F3" s="413"/>
      <c r="G3" s="413"/>
      <c r="H3" s="413"/>
      <c r="I3" s="413"/>
      <c r="J3" s="8" t="s">
        <v>15</v>
      </c>
    </row>
    <row r="4" spans="2:9" s="53" customFormat="1" ht="12.75">
      <c r="B4" s="413" t="s">
        <v>66</v>
      </c>
      <c r="C4" s="413"/>
      <c r="D4" s="413"/>
      <c r="E4" s="413"/>
      <c r="F4" s="413"/>
      <c r="G4" s="413"/>
      <c r="H4" s="413"/>
      <c r="I4" s="413"/>
    </row>
    <row r="5" spans="2:9" s="53" customFormat="1" ht="12.75">
      <c r="B5" s="416" t="s">
        <v>74</v>
      </c>
      <c r="C5" s="416"/>
      <c r="D5" s="416"/>
      <c r="E5" s="416"/>
      <c r="F5" s="416"/>
      <c r="G5" s="416"/>
      <c r="H5" s="416"/>
      <c r="I5" s="416"/>
    </row>
    <row r="6" spans="2:9" s="53" customFormat="1" ht="6" customHeight="1">
      <c r="B6" s="314"/>
      <c r="C6" s="314"/>
      <c r="D6" s="314"/>
      <c r="E6" s="314"/>
      <c r="F6" s="314"/>
      <c r="G6" s="314"/>
      <c r="H6" s="314"/>
      <c r="I6" s="314"/>
    </row>
    <row r="7" spans="2:9" s="53" customFormat="1" ht="12.75">
      <c r="B7" s="373" t="s">
        <v>127</v>
      </c>
      <c r="C7" s="373"/>
      <c r="D7" s="373"/>
      <c r="E7" s="373"/>
      <c r="F7" s="373"/>
      <c r="G7" s="373"/>
      <c r="H7" s="373"/>
      <c r="I7" s="373"/>
    </row>
    <row r="8" spans="2:9" s="53" customFormat="1" ht="6" customHeight="1">
      <c r="B8" s="315"/>
      <c r="C8" s="315"/>
      <c r="D8" s="315"/>
      <c r="E8" s="315"/>
      <c r="F8" s="315"/>
      <c r="G8" s="315"/>
      <c r="H8" s="315"/>
      <c r="I8" s="315"/>
    </row>
    <row r="9" spans="2:9" s="53" customFormat="1" ht="12.75">
      <c r="B9" s="376" t="s">
        <v>53</v>
      </c>
      <c r="C9" s="376"/>
      <c r="D9" s="376"/>
      <c r="E9" s="376"/>
      <c r="F9" s="376"/>
      <c r="G9" s="376"/>
      <c r="H9" s="376"/>
      <c r="I9" s="376"/>
    </row>
    <row r="10" spans="2:9" s="53" customFormat="1" ht="6" customHeight="1">
      <c r="B10" s="308"/>
      <c r="C10" s="308"/>
      <c r="D10" s="308"/>
      <c r="E10" s="308"/>
      <c r="F10" s="308"/>
      <c r="G10" s="308"/>
      <c r="H10" s="308"/>
      <c r="I10" s="308"/>
    </row>
    <row r="11" spans="2:9" s="53" customFormat="1" ht="12.75">
      <c r="B11" s="418" t="s">
        <v>169</v>
      </c>
      <c r="C11" s="418"/>
      <c r="D11" s="418"/>
      <c r="E11" s="418"/>
      <c r="F11" s="418"/>
      <c r="G11" s="418"/>
      <c r="H11" s="418"/>
      <c r="I11" s="419"/>
    </row>
    <row r="13" spans="2:9" ht="12.75" customHeight="1">
      <c r="B13" s="24" t="s">
        <v>54</v>
      </c>
      <c r="C13" s="417" t="s">
        <v>75</v>
      </c>
      <c r="D13" s="410"/>
      <c r="E13" s="42" t="s">
        <v>76</v>
      </c>
      <c r="F13" s="25"/>
      <c r="G13" s="410" t="s">
        <v>77</v>
      </c>
      <c r="H13" s="410"/>
      <c r="I13" s="42" t="s">
        <v>76</v>
      </c>
    </row>
    <row r="14" spans="2:9" ht="26.25">
      <c r="B14" s="62" t="s">
        <v>56</v>
      </c>
      <c r="C14" s="138" t="s">
        <v>57</v>
      </c>
      <c r="D14" s="131" t="s">
        <v>58</v>
      </c>
      <c r="E14" s="41" t="s">
        <v>78</v>
      </c>
      <c r="F14" s="25"/>
      <c r="G14" s="70" t="s">
        <v>57</v>
      </c>
      <c r="H14" s="70" t="s">
        <v>58</v>
      </c>
      <c r="I14" s="41" t="s">
        <v>78</v>
      </c>
    </row>
    <row r="15" spans="2:11" ht="26.25">
      <c r="B15" s="151" t="s">
        <v>59</v>
      </c>
      <c r="C15" s="55">
        <v>1160</v>
      </c>
      <c r="D15" s="132" t="s">
        <v>129</v>
      </c>
      <c r="E15" s="72" t="s">
        <v>79</v>
      </c>
      <c r="F15" s="73"/>
      <c r="G15" s="55">
        <v>0</v>
      </c>
      <c r="H15" s="56"/>
      <c r="I15" s="74"/>
      <c r="J15" s="65"/>
      <c r="K15" s="114"/>
    </row>
    <row r="16" spans="2:11" ht="12.75">
      <c r="B16" s="422" t="s">
        <v>122</v>
      </c>
      <c r="C16" s="118">
        <f>0.1354*22002.43</f>
        <v>2979.129022</v>
      </c>
      <c r="D16" s="285" t="s">
        <v>71</v>
      </c>
      <c r="E16" s="286" t="s">
        <v>79</v>
      </c>
      <c r="F16" s="205"/>
      <c r="G16" s="118">
        <f>0.1354*22002.43</f>
        <v>2979.129022</v>
      </c>
      <c r="H16" s="207" t="s">
        <v>71</v>
      </c>
      <c r="I16" s="286" t="s">
        <v>79</v>
      </c>
      <c r="K16" s="114"/>
    </row>
    <row r="17" spans="2:11" ht="12.75">
      <c r="B17" s="423"/>
      <c r="C17" s="119">
        <v>1600</v>
      </c>
      <c r="D17" s="287" t="s">
        <v>80</v>
      </c>
      <c r="E17" s="414" t="s">
        <v>81</v>
      </c>
      <c r="F17" s="288"/>
      <c r="G17" s="119">
        <v>1600</v>
      </c>
      <c r="H17" s="289" t="s">
        <v>80</v>
      </c>
      <c r="I17" s="414" t="s">
        <v>81</v>
      </c>
      <c r="K17" s="114"/>
    </row>
    <row r="18" spans="2:11" ht="6.75" customHeight="1">
      <c r="B18" s="103"/>
      <c r="C18" s="265"/>
      <c r="D18" s="287"/>
      <c r="E18" s="415"/>
      <c r="F18" s="288"/>
      <c r="G18" s="119"/>
      <c r="H18" s="289"/>
      <c r="I18" s="415"/>
      <c r="K18" s="114"/>
    </row>
    <row r="19" spans="2:11" ht="26.25">
      <c r="B19" s="268" t="s">
        <v>114</v>
      </c>
      <c r="C19" s="59">
        <v>2750</v>
      </c>
      <c r="D19" s="133" t="s">
        <v>132</v>
      </c>
      <c r="E19" s="52" t="s">
        <v>79</v>
      </c>
      <c r="F19" s="66"/>
      <c r="G19" s="29" t="s">
        <v>106</v>
      </c>
      <c r="H19" s="43" t="s">
        <v>82</v>
      </c>
      <c r="I19" s="52" t="s">
        <v>106</v>
      </c>
      <c r="K19" s="114"/>
    </row>
    <row r="20" spans="2:11" ht="4.5" customHeight="1">
      <c r="B20" s="63"/>
      <c r="C20" s="75"/>
      <c r="D20" s="46"/>
      <c r="E20" s="77"/>
      <c r="F20" s="66"/>
      <c r="G20" s="31"/>
      <c r="H20" s="58"/>
      <c r="I20" s="38"/>
      <c r="K20" s="114"/>
    </row>
    <row r="21" spans="2:11" ht="17.25" customHeight="1">
      <c r="B21" s="411" t="s">
        <v>61</v>
      </c>
      <c r="C21" s="35">
        <v>1990</v>
      </c>
      <c r="D21" s="427" t="s">
        <v>71</v>
      </c>
      <c r="E21" s="181" t="s">
        <v>79</v>
      </c>
      <c r="F21" s="66"/>
      <c r="G21" s="35">
        <v>1990</v>
      </c>
      <c r="H21" s="43" t="s">
        <v>71</v>
      </c>
      <c r="I21" s="52" t="s">
        <v>79</v>
      </c>
      <c r="J21" s="65"/>
      <c r="K21" s="114"/>
    </row>
    <row r="22" spans="2:11" ht="12.75">
      <c r="B22" s="412"/>
      <c r="C22" s="221"/>
      <c r="D22" s="428"/>
      <c r="E22" s="222"/>
      <c r="F22" s="66"/>
      <c r="G22" s="31"/>
      <c r="H22" s="58"/>
      <c r="I22" s="78"/>
      <c r="J22" s="65"/>
      <c r="K22" s="114"/>
    </row>
    <row r="23" spans="2:11" ht="39">
      <c r="B23" s="151" t="s">
        <v>119</v>
      </c>
      <c r="C23" s="159">
        <f>975*1.19</f>
        <v>1160.25</v>
      </c>
      <c r="D23" s="132" t="s">
        <v>71</v>
      </c>
      <c r="E23" s="160" t="s">
        <v>106</v>
      </c>
      <c r="F23" s="161"/>
      <c r="G23" s="159">
        <v>0</v>
      </c>
      <c r="H23" s="162"/>
      <c r="I23" s="163" t="s">
        <v>106</v>
      </c>
      <c r="K23" s="114"/>
    </row>
    <row r="24" spans="2:11" ht="26.25">
      <c r="B24" s="420" t="s">
        <v>62</v>
      </c>
      <c r="C24" s="35">
        <f>0.0947*22002.43</f>
        <v>2083.630121</v>
      </c>
      <c r="D24" s="134" t="s">
        <v>130</v>
      </c>
      <c r="E24" s="408" t="s">
        <v>79</v>
      </c>
      <c r="F24" s="57"/>
      <c r="G24" s="35">
        <f>0.1423*22002.43</f>
        <v>3130.9457890000003</v>
      </c>
      <c r="H24" s="71" t="s">
        <v>131</v>
      </c>
      <c r="I24" s="408" t="s">
        <v>79</v>
      </c>
      <c r="K24" s="114"/>
    </row>
    <row r="25" spans="2:11" ht="5.25" customHeight="1">
      <c r="B25" s="421"/>
      <c r="C25" s="119"/>
      <c r="D25" s="135"/>
      <c r="E25" s="409"/>
      <c r="F25" s="57"/>
      <c r="G25" s="31"/>
      <c r="H25" s="47"/>
      <c r="I25" s="409"/>
      <c r="K25" s="114"/>
    </row>
    <row r="26" spans="2:11" ht="26.25">
      <c r="B26" s="421"/>
      <c r="C26" s="59">
        <f>0.1225*22002.43</f>
        <v>2695.297675</v>
      </c>
      <c r="D26" s="136" t="s">
        <v>83</v>
      </c>
      <c r="E26" s="77" t="s">
        <v>79</v>
      </c>
      <c r="F26" s="57"/>
      <c r="G26" s="31"/>
      <c r="H26" s="58"/>
      <c r="I26" s="38"/>
      <c r="K26" s="114"/>
    </row>
    <row r="27" spans="2:11" ht="5.25" customHeight="1">
      <c r="B27" s="103"/>
      <c r="C27" s="79"/>
      <c r="D27" s="137"/>
      <c r="E27" s="80"/>
      <c r="F27" s="57"/>
      <c r="G27" s="79"/>
      <c r="H27" s="68"/>
      <c r="I27" s="80"/>
      <c r="K27" s="114"/>
    </row>
    <row r="28" spans="2:11" ht="12.75">
      <c r="B28" s="210" t="s">
        <v>63</v>
      </c>
      <c r="C28" s="178">
        <v>1160</v>
      </c>
      <c r="D28" s="175" t="s">
        <v>71</v>
      </c>
      <c r="E28" s="174" t="s">
        <v>79</v>
      </c>
      <c r="F28" s="64"/>
      <c r="G28" s="185">
        <v>0</v>
      </c>
      <c r="H28" s="186"/>
      <c r="I28" s="174"/>
      <c r="K28" s="114"/>
    </row>
    <row r="29" spans="2:11" ht="4.5" customHeight="1">
      <c r="B29" s="208"/>
      <c r="C29" s="179"/>
      <c r="D29" s="176"/>
      <c r="E29" s="173"/>
      <c r="F29" s="64"/>
      <c r="G29" s="187"/>
      <c r="H29" s="40"/>
      <c r="I29" s="173"/>
      <c r="K29" s="114"/>
    </row>
    <row r="30" spans="2:12" ht="6" customHeight="1">
      <c r="B30" s="213"/>
      <c r="C30" s="169"/>
      <c r="D30" s="177"/>
      <c r="E30" s="170"/>
      <c r="F30" s="76"/>
      <c r="G30" s="171"/>
      <c r="H30" s="48"/>
      <c r="I30" s="172"/>
      <c r="J30" s="49"/>
      <c r="K30" s="235"/>
      <c r="L30" s="49"/>
    </row>
    <row r="31" spans="2:12" ht="12.75">
      <c r="B31" s="28"/>
      <c r="C31" s="98"/>
      <c r="D31" s="64"/>
      <c r="E31" s="147"/>
      <c r="F31" s="76"/>
      <c r="G31" s="98"/>
      <c r="H31" s="64"/>
      <c r="I31" s="147"/>
      <c r="J31" s="49"/>
      <c r="K31" s="49"/>
      <c r="L31" s="49"/>
    </row>
    <row r="32" spans="2:12" ht="12.75">
      <c r="B32" s="152" t="s">
        <v>14</v>
      </c>
      <c r="C32" s="104"/>
      <c r="D32" s="104"/>
      <c r="E32" s="104"/>
      <c r="F32" s="104"/>
      <c r="G32" s="104"/>
      <c r="H32" s="104"/>
      <c r="I32" s="49"/>
      <c r="J32" s="49"/>
      <c r="K32" s="49"/>
      <c r="L32" s="49"/>
    </row>
    <row r="33" spans="2:8" ht="6" customHeight="1">
      <c r="B33" s="50"/>
      <c r="C33" s="82"/>
      <c r="D33" s="82"/>
      <c r="E33" s="82"/>
      <c r="F33" s="82"/>
      <c r="G33" s="82"/>
      <c r="H33" s="115"/>
    </row>
    <row r="34" spans="2:8" ht="12.75" customHeight="1">
      <c r="B34" s="426" t="s">
        <v>111</v>
      </c>
      <c r="C34" s="426"/>
      <c r="D34" s="426"/>
      <c r="E34" s="82"/>
      <c r="F34" s="82"/>
      <c r="G34" s="82"/>
      <c r="H34" s="115"/>
    </row>
    <row r="35" spans="2:8" ht="12.75">
      <c r="B35" s="153" t="s">
        <v>44</v>
      </c>
      <c r="C35" s="139"/>
      <c r="D35" s="140"/>
      <c r="E35" s="140"/>
      <c r="F35" s="141"/>
      <c r="G35" s="139"/>
      <c r="H35" s="82"/>
    </row>
    <row r="36" spans="2:8" ht="12.75">
      <c r="B36" s="424" t="s">
        <v>46</v>
      </c>
      <c r="C36" s="424"/>
      <c r="D36" s="424"/>
      <c r="E36" s="424"/>
      <c r="F36" s="424"/>
      <c r="G36" s="424"/>
      <c r="H36" s="424"/>
    </row>
    <row r="37" spans="2:8" ht="12.75">
      <c r="B37" s="425" t="s">
        <v>170</v>
      </c>
      <c r="C37" s="425"/>
      <c r="D37" s="425"/>
      <c r="E37" s="425"/>
      <c r="F37" s="425"/>
      <c r="G37" s="425"/>
      <c r="H37" s="425"/>
    </row>
    <row r="40" ht="12.75">
      <c r="H40" s="356"/>
    </row>
  </sheetData>
  <mergeCells count="19">
    <mergeCell ref="B36:H36"/>
    <mergeCell ref="B37:H37"/>
    <mergeCell ref="B34:D34"/>
    <mergeCell ref="D21:D22"/>
    <mergeCell ref="B3:I3"/>
    <mergeCell ref="B4:I4"/>
    <mergeCell ref="E17:E18"/>
    <mergeCell ref="E24:E25"/>
    <mergeCell ref="B5:I5"/>
    <mergeCell ref="I17:I18"/>
    <mergeCell ref="C13:D13"/>
    <mergeCell ref="B11:I11"/>
    <mergeCell ref="B24:B26"/>
    <mergeCell ref="B16:B17"/>
    <mergeCell ref="B7:I7"/>
    <mergeCell ref="B9:I9"/>
    <mergeCell ref="I24:I25"/>
    <mergeCell ref="G13:H13"/>
    <mergeCell ref="B21:B22"/>
  </mergeCells>
  <hyperlinks>
    <hyperlink ref="J3" location="Portada!A1" display="Volver"/>
    <hyperlink ref="B9:F9" location="Conceptos!A1" display="(Ver Conceptos)"/>
  </hyperlinks>
  <printOptions horizontalCentered="1"/>
  <pageMargins left="0.22" right="0.17" top="0.41" bottom="0.18" header="0.33" footer="0"/>
  <pageSetup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5.28125" style="51" customWidth="1"/>
    <col min="3" max="3" width="3.57421875" style="49" customWidth="1"/>
    <col min="4" max="4" width="21.7109375" style="0" customWidth="1"/>
    <col min="5" max="5" width="14.28125" style="0" customWidth="1"/>
    <col min="6" max="6" width="2.7109375" style="0" customWidth="1"/>
    <col min="7" max="7" width="69.421875" style="0" customWidth="1"/>
  </cols>
  <sheetData>
    <row r="1" ht="12.75">
      <c r="A1" s="456" t="s">
        <v>179</v>
      </c>
    </row>
    <row r="2" ht="12.75">
      <c r="A2" s="456" t="s">
        <v>180</v>
      </c>
    </row>
    <row r="3" spans="2:9" ht="12.75">
      <c r="B3" s="393" t="s">
        <v>84</v>
      </c>
      <c r="C3" s="393"/>
      <c r="D3" s="393"/>
      <c r="E3" s="393"/>
      <c r="F3" s="393"/>
      <c r="G3" s="393"/>
      <c r="H3" s="8" t="s">
        <v>15</v>
      </c>
      <c r="I3" s="23"/>
    </row>
    <row r="4" spans="2:7" ht="12.75">
      <c r="B4" s="393" t="s">
        <v>50</v>
      </c>
      <c r="C4" s="393"/>
      <c r="D4" s="393"/>
      <c r="E4" s="393"/>
      <c r="F4" s="393"/>
      <c r="G4" s="393"/>
    </row>
    <row r="5" spans="2:7" ht="12.75">
      <c r="B5" s="405" t="s">
        <v>51</v>
      </c>
      <c r="C5" s="405"/>
      <c r="D5" s="405"/>
      <c r="E5" s="405"/>
      <c r="F5" s="405"/>
      <c r="G5" s="405"/>
    </row>
    <row r="6" spans="2:7" ht="12.75">
      <c r="B6" s="405" t="s">
        <v>108</v>
      </c>
      <c r="C6" s="405"/>
      <c r="D6" s="405"/>
      <c r="E6" s="405"/>
      <c r="F6" s="405"/>
      <c r="G6" s="405"/>
    </row>
    <row r="7" spans="2:7" ht="6" customHeight="1">
      <c r="B7" s="9"/>
      <c r="C7" s="9"/>
      <c r="D7" s="9"/>
      <c r="E7" s="9"/>
      <c r="F7" s="9"/>
      <c r="G7" s="9"/>
    </row>
    <row r="8" spans="2:8" ht="12.75">
      <c r="B8" s="376" t="s">
        <v>53</v>
      </c>
      <c r="C8" s="376"/>
      <c r="D8" s="376"/>
      <c r="E8" s="376"/>
      <c r="F8" s="376"/>
      <c r="G8" s="376"/>
      <c r="H8" s="83"/>
    </row>
    <row r="9" spans="2:7" ht="12.75">
      <c r="B9" s="375" t="s">
        <v>169</v>
      </c>
      <c r="C9" s="375"/>
      <c r="D9" s="375"/>
      <c r="E9" s="375"/>
      <c r="F9" s="375"/>
      <c r="G9" s="375"/>
    </row>
    <row r="10" ht="8.25" customHeight="1">
      <c r="E10" s="283"/>
    </row>
    <row r="11" spans="2:7" ht="12.75">
      <c r="B11" s="430" t="s">
        <v>123</v>
      </c>
      <c r="C11" s="25"/>
      <c r="D11" s="406" t="s">
        <v>85</v>
      </c>
      <c r="E11" s="433"/>
      <c r="F11" s="433"/>
      <c r="G11" s="429"/>
    </row>
    <row r="12" spans="2:7" ht="26.25">
      <c r="B12" s="431"/>
      <c r="C12" s="25"/>
      <c r="D12" s="145" t="s">
        <v>64</v>
      </c>
      <c r="E12" s="406" t="s">
        <v>86</v>
      </c>
      <c r="F12" s="429"/>
      <c r="G12" s="54" t="s">
        <v>58</v>
      </c>
    </row>
    <row r="13" spans="2:7" ht="2.25" customHeight="1">
      <c r="B13" s="24"/>
      <c r="C13" s="25"/>
      <c r="D13" s="24"/>
      <c r="E13" s="84"/>
      <c r="F13" s="25"/>
      <c r="G13" s="85"/>
    </row>
    <row r="14" spans="2:9" ht="12.75">
      <c r="B14" s="379" t="s">
        <v>59</v>
      </c>
      <c r="C14" s="143"/>
      <c r="D14" s="342">
        <f>0.06514*12</f>
        <v>0.78168</v>
      </c>
      <c r="E14" s="343">
        <f>D14*22002.43</f>
        <v>17198.859482400003</v>
      </c>
      <c r="F14" s="344" t="s">
        <v>110</v>
      </c>
      <c r="G14" s="345"/>
      <c r="I14" s="114"/>
    </row>
    <row r="15" spans="2:9" ht="26.25">
      <c r="B15" s="379"/>
      <c r="C15" s="144"/>
      <c r="D15" s="340">
        <f>0.03257*12</f>
        <v>0.39084</v>
      </c>
      <c r="E15" s="94">
        <f>D15*22002.43</f>
        <v>8599.429741200001</v>
      </c>
      <c r="F15" s="357" t="s">
        <v>110</v>
      </c>
      <c r="G15" s="353" t="s">
        <v>144</v>
      </c>
      <c r="I15" s="114"/>
    </row>
    <row r="16" spans="2:9" ht="26.25">
      <c r="B16" s="379"/>
      <c r="C16" s="143"/>
      <c r="D16" s="340">
        <v>0</v>
      </c>
      <c r="E16" s="94">
        <v>0</v>
      </c>
      <c r="F16" s="357" t="s">
        <v>110</v>
      </c>
      <c r="G16" s="354" t="s">
        <v>145</v>
      </c>
      <c r="I16" s="114"/>
    </row>
    <row r="17" spans="2:9" ht="12.75">
      <c r="B17" s="274"/>
      <c r="C17" s="66"/>
      <c r="D17" s="331"/>
      <c r="E17" s="125"/>
      <c r="F17" s="126"/>
      <c r="G17" s="88"/>
      <c r="I17" s="114"/>
    </row>
    <row r="18" spans="2:9" ht="12.75">
      <c r="B18" s="27" t="s">
        <v>122</v>
      </c>
      <c r="C18" s="76"/>
      <c r="D18" s="341">
        <v>5.85</v>
      </c>
      <c r="E18" s="89">
        <f>D18*22002.43</f>
        <v>128714.21549999999</v>
      </c>
      <c r="F18" s="127"/>
      <c r="G18" s="270"/>
      <c r="I18" s="114"/>
    </row>
    <row r="19" spans="2:9" ht="12.75" customHeight="1">
      <c r="B19" s="62"/>
      <c r="C19" s="76"/>
      <c r="D19" s="346"/>
      <c r="E19" s="128"/>
      <c r="F19" s="129"/>
      <c r="G19" s="91"/>
      <c r="I19" s="114"/>
    </row>
    <row r="20" spans="2:9" ht="8.25" customHeight="1">
      <c r="B20" s="44"/>
      <c r="C20" s="76"/>
      <c r="D20" s="341"/>
      <c r="E20" s="130"/>
      <c r="F20" s="126"/>
      <c r="G20" s="88"/>
      <c r="I20" s="114"/>
    </row>
    <row r="21" spans="2:9" ht="13.5" customHeight="1">
      <c r="B21" s="44" t="s">
        <v>114</v>
      </c>
      <c r="C21" s="76"/>
      <c r="D21" s="341">
        <v>3.95</v>
      </c>
      <c r="E21" s="89">
        <f>D21*22002.43</f>
        <v>86909.59850000001</v>
      </c>
      <c r="F21" s="269"/>
      <c r="G21" s="270"/>
      <c r="I21" s="114"/>
    </row>
    <row r="22" spans="2:10" ht="12.75">
      <c r="B22" s="34"/>
      <c r="C22" s="66"/>
      <c r="D22" s="335">
        <v>3.55</v>
      </c>
      <c r="E22" s="347">
        <f>D22*22002.43</f>
        <v>78108.6265</v>
      </c>
      <c r="F22" s="301"/>
      <c r="G22" s="302" t="s">
        <v>128</v>
      </c>
      <c r="I22" s="114"/>
      <c r="J22" s="36"/>
    </row>
    <row r="23" spans="2:9" ht="8.25" customHeight="1">
      <c r="B23" s="42"/>
      <c r="C23" s="66"/>
      <c r="D23" s="331"/>
      <c r="E23" s="89"/>
      <c r="F23" s="87"/>
      <c r="G23" s="88"/>
      <c r="I23" s="114"/>
    </row>
    <row r="24" spans="2:9" ht="26.25">
      <c r="B24" s="34" t="s">
        <v>61</v>
      </c>
      <c r="C24" s="64"/>
      <c r="D24" s="341"/>
      <c r="E24" s="89">
        <v>24600</v>
      </c>
      <c r="F24" s="344" t="s">
        <v>110</v>
      </c>
      <c r="G24" s="86"/>
      <c r="I24" s="114"/>
    </row>
    <row r="25" spans="2:9" ht="16.5" customHeight="1">
      <c r="B25" s="41"/>
      <c r="C25" s="64"/>
      <c r="D25" s="346"/>
      <c r="E25" s="348"/>
      <c r="F25" s="92"/>
      <c r="G25" s="86"/>
      <c r="I25" s="114"/>
    </row>
    <row r="26" spans="2:9" ht="3" customHeight="1">
      <c r="B26" s="42"/>
      <c r="C26" s="64"/>
      <c r="D26" s="331"/>
      <c r="E26" s="125"/>
      <c r="F26" s="93"/>
      <c r="G26" s="116"/>
      <c r="I26" s="114"/>
    </row>
    <row r="27" spans="2:9" ht="12.75">
      <c r="B27" s="432" t="s">
        <v>119</v>
      </c>
      <c r="C27" s="146"/>
      <c r="D27" s="341">
        <f>0.075*12</f>
        <v>0.8999999999999999</v>
      </c>
      <c r="E27" s="343">
        <f>D27*22002.43</f>
        <v>19802.186999999998</v>
      </c>
      <c r="F27" s="344" t="s">
        <v>110</v>
      </c>
      <c r="G27" s="71"/>
      <c r="I27" s="114"/>
    </row>
    <row r="28" spans="2:9" ht="26.25">
      <c r="B28" s="432"/>
      <c r="C28" s="146"/>
      <c r="D28" s="326">
        <f>0.0375*12</f>
        <v>0.44999999999999996</v>
      </c>
      <c r="E28" s="94">
        <f>D28*22002.43</f>
        <v>9901.093499999999</v>
      </c>
      <c r="F28" s="357" t="s">
        <v>110</v>
      </c>
      <c r="G28" s="71" t="s">
        <v>151</v>
      </c>
      <c r="I28" s="114"/>
    </row>
    <row r="29" spans="2:9" ht="26.25">
      <c r="B29" s="385"/>
      <c r="C29" s="147"/>
      <c r="D29" s="326">
        <v>0</v>
      </c>
      <c r="E29" s="94">
        <v>0</v>
      </c>
      <c r="F29" s="150"/>
      <c r="G29" s="355" t="s">
        <v>150</v>
      </c>
      <c r="I29" s="114"/>
    </row>
    <row r="30" spans="2:9" ht="6" customHeight="1">
      <c r="B30" s="99"/>
      <c r="C30" s="66"/>
      <c r="D30" s="331"/>
      <c r="E30" s="263"/>
      <c r="F30" s="96"/>
      <c r="G30" s="296"/>
      <c r="H30" s="32"/>
      <c r="I30" s="114"/>
    </row>
    <row r="31" spans="2:9" ht="12.75" customHeight="1">
      <c r="B31" s="26" t="s">
        <v>62</v>
      </c>
      <c r="C31" s="66"/>
      <c r="D31" s="335">
        <f>0.1073*12</f>
        <v>1.2876</v>
      </c>
      <c r="E31" s="303">
        <f>D31*22002.43</f>
        <v>28330.328868</v>
      </c>
      <c r="F31" s="304"/>
      <c r="G31" s="322" t="s">
        <v>138</v>
      </c>
      <c r="H31" s="32"/>
      <c r="I31" s="114"/>
    </row>
    <row r="32" spans="2:9" ht="12.75" customHeight="1">
      <c r="B32" s="95"/>
      <c r="C32" s="66"/>
      <c r="D32" s="335">
        <f>0.0858*12</f>
        <v>1.0296</v>
      </c>
      <c r="E32" s="303">
        <f>D32*22002.43</f>
        <v>22653.701928000002</v>
      </c>
      <c r="F32" s="305"/>
      <c r="G32" s="300" t="s">
        <v>139</v>
      </c>
      <c r="H32" s="32"/>
      <c r="I32" s="114"/>
    </row>
    <row r="33" spans="2:9" ht="12.75" customHeight="1">
      <c r="B33" s="95"/>
      <c r="C33" s="66"/>
      <c r="D33" s="335">
        <f>0.0537*12</f>
        <v>0.6444</v>
      </c>
      <c r="E33" s="303">
        <f>D33*22002.43</f>
        <v>14178.365892</v>
      </c>
      <c r="F33" s="305"/>
      <c r="G33" s="300" t="s">
        <v>140</v>
      </c>
      <c r="H33" s="32"/>
      <c r="I33" s="114"/>
    </row>
    <row r="34" spans="2:9" ht="12.75" customHeight="1">
      <c r="B34" s="95"/>
      <c r="C34" s="66"/>
      <c r="D34" s="335">
        <v>0</v>
      </c>
      <c r="E34" s="303">
        <v>0</v>
      </c>
      <c r="F34" s="304"/>
      <c r="G34" s="300" t="s">
        <v>141</v>
      </c>
      <c r="H34" s="32"/>
      <c r="I34" s="114"/>
    </row>
    <row r="35" spans="2:9" ht="6" customHeight="1">
      <c r="B35" s="62"/>
      <c r="C35" s="66"/>
      <c r="D35" s="346"/>
      <c r="E35" s="349"/>
      <c r="F35" s="97"/>
      <c r="G35" s="350" t="s">
        <v>135</v>
      </c>
      <c r="H35" s="32"/>
      <c r="I35" s="114"/>
    </row>
    <row r="36" spans="2:9" ht="10.5" customHeight="1">
      <c r="B36" s="44"/>
      <c r="C36" s="66"/>
      <c r="D36" s="341"/>
      <c r="E36" s="351"/>
      <c r="F36" s="87"/>
      <c r="G36" s="86"/>
      <c r="H36" s="32"/>
      <c r="I36" s="114"/>
    </row>
    <row r="37" spans="2:9" ht="12.75">
      <c r="B37" s="44" t="s">
        <v>63</v>
      </c>
      <c r="C37" s="76"/>
      <c r="D37" s="341">
        <v>1.49</v>
      </c>
      <c r="E37" s="89">
        <f>D37*22002.43</f>
        <v>32783.6207</v>
      </c>
      <c r="F37" s="90"/>
      <c r="G37" s="270"/>
      <c r="H37" s="32"/>
      <c r="I37" s="114"/>
    </row>
    <row r="38" spans="2:8" ht="7.5" customHeight="1">
      <c r="B38" s="62"/>
      <c r="C38" s="76"/>
      <c r="D38" s="352"/>
      <c r="E38" s="348"/>
      <c r="F38" s="92"/>
      <c r="G38" s="91"/>
      <c r="H38" s="32"/>
    </row>
    <row r="39" spans="2:4" ht="12.75">
      <c r="B39" s="7" t="s">
        <v>14</v>
      </c>
      <c r="D39" s="49"/>
    </row>
    <row r="40" ht="7.5" customHeight="1"/>
    <row r="41" spans="2:7" ht="12.75">
      <c r="B41" s="155" t="s">
        <v>112</v>
      </c>
      <c r="C41" s="20"/>
      <c r="D41" s="20"/>
      <c r="E41" s="20"/>
      <c r="G41" s="121" t="s">
        <v>33</v>
      </c>
    </row>
    <row r="42" ht="12.75">
      <c r="B42" s="156" t="s">
        <v>113</v>
      </c>
    </row>
    <row r="43" ht="12.75">
      <c r="B43" s="153" t="s">
        <v>44</v>
      </c>
    </row>
    <row r="44" spans="2:7" ht="12.75">
      <c r="B44" s="403" t="s">
        <v>46</v>
      </c>
      <c r="C44" s="403"/>
      <c r="D44" s="403"/>
      <c r="E44" s="403"/>
      <c r="F44" s="403"/>
      <c r="G44" s="403"/>
    </row>
    <row r="45" spans="2:7" ht="12.75">
      <c r="B45" s="404" t="s">
        <v>170</v>
      </c>
      <c r="C45" s="404"/>
      <c r="D45" s="404"/>
      <c r="E45" s="404"/>
      <c r="F45" s="404"/>
      <c r="G45" s="404"/>
    </row>
  </sheetData>
  <mergeCells count="13">
    <mergeCell ref="B44:G44"/>
    <mergeCell ref="B45:G45"/>
    <mergeCell ref="B27:B29"/>
    <mergeCell ref="B6:G6"/>
    <mergeCell ref="B9:G9"/>
    <mergeCell ref="B14:B16"/>
    <mergeCell ref="D11:G11"/>
    <mergeCell ref="B8:G8"/>
    <mergeCell ref="B3:G3"/>
    <mergeCell ref="B4:G4"/>
    <mergeCell ref="B5:G5"/>
    <mergeCell ref="E12:F12"/>
    <mergeCell ref="B11:B12"/>
  </mergeCells>
  <hyperlinks>
    <hyperlink ref="H3" location="Portada!A1" display="Volver"/>
    <hyperlink ref="B8:F8" location="Conceptos!A1" display="(Ver Conceptos)"/>
    <hyperlink ref="G41" location="'Cuadro 3'!A1" display=" Ver Cuadro 3."/>
    <hyperlink ref="F14" location="'Cuadro 4'!B40" tooltip="Corresponde a la comisión fija mensual anualizada." display="(2)"/>
    <hyperlink ref="F15" location="'Cuadro 4'!B40" tooltip="Corresponde a la comisión fija mensual anualizada." display="(2)"/>
    <hyperlink ref="F16" location="'Cuadro 4'!B40" tooltip="Corresponde a la comisión fija mensual anualizada." display="(2)"/>
    <hyperlink ref="F27" location="'Cuadro 4'!B40" tooltip="Corresponde a la comisión fija mensual anualizada." display="(2)"/>
    <hyperlink ref="F28" location="'Cuadro 4'!B40" tooltip="Corresponde a la comisión fija mensual anualizada." display="(2)"/>
    <hyperlink ref="F24" location="'Cuadro 4'!B40" tooltip="Corresponde a la comisión fija mensual anualizada." display="(2)"/>
  </hyperlinks>
  <printOptions horizontalCentered="1" verticalCentered="1"/>
  <pageMargins left="0.2" right="0.2" top="0.17" bottom="0.17" header="0.25" footer="0"/>
  <pageSetup horizontalDpi="600" verticalDpi="600" orientation="landscape" scale="90" r:id="rId1"/>
  <ignoredErrors>
    <ignoredError sqref="F14:F16 F27:F28 F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114" customWidth="1"/>
    <col min="2" max="2" width="15.140625" style="114" customWidth="1"/>
    <col min="3" max="3" width="20.8515625" style="224" customWidth="1"/>
    <col min="4" max="4" width="14.421875" style="224" customWidth="1"/>
    <col min="5" max="5" width="29.28125" style="224" customWidth="1"/>
    <col min="6" max="6" width="1.1484375" style="114" customWidth="1"/>
    <col min="7" max="7" width="29.7109375" style="114" customWidth="1"/>
    <col min="8" max="8" width="20.421875" style="224" customWidth="1"/>
    <col min="9" max="9" width="13.7109375" style="114" customWidth="1"/>
    <col min="10" max="16384" width="11.57421875" style="114" customWidth="1"/>
  </cols>
  <sheetData>
    <row r="1" ht="12.75">
      <c r="A1" s="456" t="s">
        <v>179</v>
      </c>
    </row>
    <row r="2" ht="12.75">
      <c r="A2" s="456" t="s">
        <v>180</v>
      </c>
    </row>
    <row r="3" spans="2:10" ht="12.75">
      <c r="B3" s="360" t="s">
        <v>87</v>
      </c>
      <c r="C3" s="360"/>
      <c r="D3" s="360"/>
      <c r="E3" s="360"/>
      <c r="F3" s="360"/>
      <c r="G3" s="360"/>
      <c r="H3" s="360"/>
      <c r="I3" s="360"/>
      <c r="J3" s="196" t="s">
        <v>15</v>
      </c>
    </row>
    <row r="4" spans="1:10" ht="12.75">
      <c r="A4" s="197"/>
      <c r="B4" s="360" t="s">
        <v>88</v>
      </c>
      <c r="C4" s="360"/>
      <c r="D4" s="360"/>
      <c r="E4" s="360"/>
      <c r="F4" s="360"/>
      <c r="G4" s="360"/>
      <c r="H4" s="360"/>
      <c r="I4" s="360"/>
      <c r="J4" s="197"/>
    </row>
    <row r="5" spans="1:10" ht="12.75">
      <c r="A5" s="197"/>
      <c r="B5" s="437" t="s">
        <v>126</v>
      </c>
      <c r="C5" s="437"/>
      <c r="D5" s="437"/>
      <c r="E5" s="437"/>
      <c r="F5" s="437"/>
      <c r="G5" s="437"/>
      <c r="H5" s="437"/>
      <c r="I5" s="437"/>
      <c r="J5" s="197"/>
    </row>
    <row r="6" spans="1:10" ht="6.75" customHeight="1">
      <c r="A6" s="197"/>
      <c r="B6" s="317"/>
      <c r="C6" s="317"/>
      <c r="D6" s="317"/>
      <c r="E6" s="317"/>
      <c r="F6" s="317"/>
      <c r="G6" s="317"/>
      <c r="H6" s="317"/>
      <c r="I6" s="317"/>
      <c r="J6" s="197"/>
    </row>
    <row r="7" spans="1:10" ht="12.75">
      <c r="A7" s="197"/>
      <c r="B7" s="359" t="s">
        <v>53</v>
      </c>
      <c r="C7" s="359"/>
      <c r="D7" s="359"/>
      <c r="E7" s="359"/>
      <c r="F7" s="359"/>
      <c r="G7" s="359"/>
      <c r="H7" s="359"/>
      <c r="I7" s="359"/>
      <c r="J7" s="197"/>
    </row>
    <row r="8" spans="1:10" ht="6" customHeight="1">
      <c r="A8" s="197"/>
      <c r="B8" s="309"/>
      <c r="C8" s="309"/>
      <c r="D8" s="309"/>
      <c r="E8" s="309"/>
      <c r="F8" s="309"/>
      <c r="G8" s="309"/>
      <c r="H8" s="309"/>
      <c r="I8" s="309"/>
      <c r="J8" s="197"/>
    </row>
    <row r="9" spans="1:10" ht="12.75">
      <c r="A9" s="197"/>
      <c r="B9" s="366" t="s">
        <v>169</v>
      </c>
      <c r="C9" s="366"/>
      <c r="D9" s="366"/>
      <c r="E9" s="366"/>
      <c r="F9" s="366"/>
      <c r="G9" s="366"/>
      <c r="H9" s="366"/>
      <c r="I9" s="366"/>
      <c r="J9" s="197"/>
    </row>
    <row r="10" spans="1:10" ht="12.75">
      <c r="A10" s="197"/>
      <c r="B10" s="223"/>
      <c r="C10" s="223"/>
      <c r="D10" s="284"/>
      <c r="E10" s="290"/>
      <c r="F10" s="223"/>
      <c r="G10" s="223"/>
      <c r="H10" s="223"/>
      <c r="I10" s="197"/>
      <c r="J10" s="197"/>
    </row>
    <row r="11" spans="2:9" ht="12.75" customHeight="1">
      <c r="B11" s="201" t="s">
        <v>54</v>
      </c>
      <c r="C11" s="442" t="s">
        <v>89</v>
      </c>
      <c r="D11" s="442"/>
      <c r="E11" s="443" t="s">
        <v>58</v>
      </c>
      <c r="F11" s="203"/>
      <c r="G11" s="434" t="s">
        <v>90</v>
      </c>
      <c r="H11" s="435"/>
      <c r="I11" s="436"/>
    </row>
    <row r="12" spans="2:9" ht="27.75" customHeight="1">
      <c r="B12" s="193" t="s">
        <v>56</v>
      </c>
      <c r="C12" s="225" t="s">
        <v>64</v>
      </c>
      <c r="D12" s="226" t="s">
        <v>57</v>
      </c>
      <c r="E12" s="444"/>
      <c r="F12" s="203"/>
      <c r="G12" s="192" t="s">
        <v>91</v>
      </c>
      <c r="H12" s="225" t="s">
        <v>64</v>
      </c>
      <c r="I12" s="192" t="s">
        <v>57</v>
      </c>
    </row>
    <row r="13" spans="2:10" ht="12.75" customHeight="1">
      <c r="B13" s="438" t="s">
        <v>59</v>
      </c>
      <c r="C13" s="440">
        <v>0.027</v>
      </c>
      <c r="D13" s="445">
        <f>C13*22002.43</f>
        <v>594.06561</v>
      </c>
      <c r="E13" s="228"/>
      <c r="F13" s="229"/>
      <c r="G13" s="447" t="s">
        <v>92</v>
      </c>
      <c r="H13" s="102">
        <v>0.039</v>
      </c>
      <c r="I13" s="267">
        <f>H13*22002.43</f>
        <v>858.09477</v>
      </c>
      <c r="J13" s="214"/>
    </row>
    <row r="14" spans="2:10" ht="12.75">
      <c r="B14" s="439"/>
      <c r="C14" s="441"/>
      <c r="D14" s="446"/>
      <c r="E14" s="228"/>
      <c r="F14" s="229"/>
      <c r="G14" s="448"/>
      <c r="H14" s="149"/>
      <c r="I14" s="100"/>
      <c r="J14" s="214"/>
    </row>
    <row r="15" spans="2:12" ht="66">
      <c r="B15" s="168" t="s">
        <v>122</v>
      </c>
      <c r="C15" s="190" t="s">
        <v>133</v>
      </c>
      <c r="D15" s="232" t="s">
        <v>173</v>
      </c>
      <c r="E15" s="293" t="s">
        <v>134</v>
      </c>
      <c r="F15" s="205"/>
      <c r="G15" s="233"/>
      <c r="H15" s="190"/>
      <c r="I15" s="234" t="s">
        <v>106</v>
      </c>
      <c r="K15" s="306"/>
      <c r="L15" s="306"/>
    </row>
    <row r="16" spans="2:12" s="235" customFormat="1" ht="5.25" customHeight="1">
      <c r="B16" s="236"/>
      <c r="C16" s="149"/>
      <c r="D16" s="120"/>
      <c r="E16" s="237"/>
      <c r="F16" s="229"/>
      <c r="G16" s="231"/>
      <c r="H16" s="149"/>
      <c r="I16" s="100"/>
      <c r="J16" s="238"/>
      <c r="K16" s="307"/>
      <c r="L16" s="307"/>
    </row>
    <row r="17" spans="2:13" ht="17.25" customHeight="1">
      <c r="B17" s="227" t="s">
        <v>114</v>
      </c>
      <c r="C17" s="291"/>
      <c r="D17" s="167"/>
      <c r="E17" s="449" t="s">
        <v>149</v>
      </c>
      <c r="F17" s="101"/>
      <c r="G17" s="165"/>
      <c r="H17" s="102"/>
      <c r="I17" s="182"/>
      <c r="L17" s="306"/>
      <c r="M17" s="306"/>
    </row>
    <row r="18" spans="2:13" ht="12.75" customHeight="1">
      <c r="B18" s="241"/>
      <c r="C18" s="190" t="s">
        <v>93</v>
      </c>
      <c r="D18" s="180" t="s">
        <v>174</v>
      </c>
      <c r="E18" s="450"/>
      <c r="F18" s="101"/>
      <c r="G18" s="166"/>
      <c r="H18" s="157"/>
      <c r="I18" s="184"/>
      <c r="K18" s="306"/>
      <c r="L18" s="306"/>
      <c r="M18" s="306"/>
    </row>
    <row r="19" spans="2:9" ht="12.75">
      <c r="B19" s="230"/>
      <c r="C19" s="292"/>
      <c r="D19" s="164"/>
      <c r="E19" s="451"/>
      <c r="F19" s="101"/>
      <c r="G19" s="275"/>
      <c r="H19" s="149"/>
      <c r="I19" s="183"/>
    </row>
    <row r="20" spans="2:10" ht="52.5">
      <c r="B20" s="242" t="s">
        <v>94</v>
      </c>
      <c r="C20" s="189"/>
      <c r="D20" s="180">
        <v>0</v>
      </c>
      <c r="E20" s="243" t="s">
        <v>159</v>
      </c>
      <c r="F20" s="101"/>
      <c r="G20" s="244"/>
      <c r="H20" s="245"/>
      <c r="I20" s="246"/>
      <c r="J20" s="214"/>
    </row>
    <row r="21" spans="2:10" ht="5.25" customHeight="1">
      <c r="B21" s="168"/>
      <c r="C21" s="157"/>
      <c r="D21" s="247"/>
      <c r="E21" s="148"/>
      <c r="F21" s="240"/>
      <c r="G21" s="248"/>
      <c r="H21" s="249"/>
      <c r="I21" s="184"/>
      <c r="J21" s="214"/>
    </row>
    <row r="22" spans="2:9" ht="12.75" customHeight="1">
      <c r="B22" s="452" t="s">
        <v>119</v>
      </c>
      <c r="C22" s="102"/>
      <c r="D22" s="454">
        <v>690</v>
      </c>
      <c r="E22" s="250"/>
      <c r="F22" s="161"/>
      <c r="G22" s="165"/>
      <c r="H22" s="102"/>
      <c r="I22" s="182"/>
    </row>
    <row r="23" spans="2:9" ht="27" customHeight="1">
      <c r="B23" s="453"/>
      <c r="C23" s="149"/>
      <c r="D23" s="455"/>
      <c r="E23" s="251"/>
      <c r="F23" s="161"/>
      <c r="G23" s="252"/>
      <c r="H23" s="149"/>
      <c r="I23" s="183"/>
    </row>
    <row r="24" spans="2:9" ht="52.5">
      <c r="B24" s="239" t="s">
        <v>62</v>
      </c>
      <c r="C24" s="245">
        <v>0.0234</v>
      </c>
      <c r="D24" s="253">
        <f>C24*22002.43</f>
        <v>514.856862</v>
      </c>
      <c r="E24" s="148" t="s">
        <v>116</v>
      </c>
      <c r="F24" s="17"/>
      <c r="G24" s="233" t="s">
        <v>109</v>
      </c>
      <c r="H24" s="190">
        <v>0.0425</v>
      </c>
      <c r="I24" s="246">
        <f>H24*22002.43</f>
        <v>935.103275</v>
      </c>
    </row>
    <row r="25" spans="2:9" ht="3.75" customHeight="1">
      <c r="B25" s="254"/>
      <c r="C25" s="191"/>
      <c r="D25" s="255"/>
      <c r="E25" s="251"/>
      <c r="F25" s="17"/>
      <c r="G25" s="256"/>
      <c r="H25" s="191"/>
      <c r="I25" s="188"/>
    </row>
    <row r="26" spans="2:13" ht="52.5">
      <c r="B26" s="271" t="s">
        <v>63</v>
      </c>
      <c r="C26" s="272" t="s">
        <v>142</v>
      </c>
      <c r="D26" s="298" t="s">
        <v>175</v>
      </c>
      <c r="E26" s="257"/>
      <c r="F26" s="161"/>
      <c r="G26" s="273" t="s">
        <v>137</v>
      </c>
      <c r="H26" s="272" t="s">
        <v>120</v>
      </c>
      <c r="I26" s="258" t="s">
        <v>176</v>
      </c>
      <c r="K26" s="306"/>
      <c r="L26" s="306"/>
      <c r="M26" s="306"/>
    </row>
    <row r="27" spans="2:13" ht="12.75">
      <c r="B27" s="199" t="s">
        <v>14</v>
      </c>
      <c r="C27" s="223"/>
      <c r="D27" s="259"/>
      <c r="E27" s="259"/>
      <c r="F27" s="139"/>
      <c r="G27" s="115"/>
      <c r="H27" s="223"/>
      <c r="K27" s="306"/>
      <c r="L27" s="306"/>
      <c r="M27" s="306"/>
    </row>
    <row r="28" spans="3:13" ht="12.75">
      <c r="C28" s="290"/>
      <c r="D28" s="261"/>
      <c r="E28" s="223"/>
      <c r="F28" s="115"/>
      <c r="G28" s="115"/>
      <c r="H28" s="223"/>
      <c r="M28" s="306"/>
    </row>
    <row r="29" spans="2:8" ht="12.75">
      <c r="B29" s="220" t="s">
        <v>44</v>
      </c>
      <c r="C29" s="297"/>
      <c r="D29" s="260"/>
      <c r="E29" s="259"/>
      <c r="F29" s="259"/>
      <c r="G29" s="115"/>
      <c r="H29" s="259"/>
    </row>
    <row r="30" spans="2:8" ht="12.75">
      <c r="B30" s="425" t="s">
        <v>46</v>
      </c>
      <c r="C30" s="425"/>
      <c r="D30" s="425"/>
      <c r="E30" s="425"/>
      <c r="F30" s="425"/>
      <c r="G30" s="425"/>
      <c r="H30" s="223"/>
    </row>
    <row r="31" spans="2:8" ht="12.75">
      <c r="B31" s="325" t="s">
        <v>170</v>
      </c>
      <c r="C31" s="325"/>
      <c r="D31" s="325"/>
      <c r="E31" s="325"/>
      <c r="F31" s="325"/>
      <c r="G31" s="325"/>
      <c r="H31" s="223"/>
    </row>
    <row r="32" spans="3:8" ht="12.75">
      <c r="C32" s="223"/>
      <c r="D32" s="223"/>
      <c r="E32" s="261"/>
      <c r="F32" s="115"/>
      <c r="G32" s="115"/>
      <c r="H32" s="223"/>
    </row>
    <row r="33" ht="12.75">
      <c r="D33" s="262"/>
    </row>
  </sheetData>
  <mergeCells count="16">
    <mergeCell ref="B30:G30"/>
    <mergeCell ref="E17:E19"/>
    <mergeCell ref="B22:B23"/>
    <mergeCell ref="D22:D23"/>
    <mergeCell ref="B3:I3"/>
    <mergeCell ref="B4:I4"/>
    <mergeCell ref="B9:I9"/>
    <mergeCell ref="B7:I7"/>
    <mergeCell ref="G11:I11"/>
    <mergeCell ref="B5:I5"/>
    <mergeCell ref="B13:B14"/>
    <mergeCell ref="C13:C14"/>
    <mergeCell ref="C11:D11"/>
    <mergeCell ref="E11:E12"/>
    <mergeCell ref="D13:D14"/>
    <mergeCell ref="G13:G14"/>
  </mergeCells>
  <hyperlinks>
    <hyperlink ref="J3" location="Portada!A1" display="Volver"/>
    <hyperlink ref="B7:E7" location="Conceptos!A1" display="(Ver Conceptos)"/>
  </hyperlinks>
  <printOptions/>
  <pageMargins left="0.23" right="0.17" top="0.41" bottom="0.51" header="0.18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7.28125" style="0" customWidth="1"/>
    <col min="3" max="3" width="36.8515625" style="0" customWidth="1"/>
    <col min="4" max="4" width="34.00390625" style="0" customWidth="1"/>
  </cols>
  <sheetData>
    <row r="1" ht="12.75">
      <c r="A1" s="456" t="s">
        <v>179</v>
      </c>
    </row>
    <row r="2" spans="1:5" ht="12.75">
      <c r="A2" s="456" t="s">
        <v>180</v>
      </c>
      <c r="C2" s="51"/>
      <c r="E2" s="8" t="s">
        <v>15</v>
      </c>
    </row>
    <row r="3" spans="3:8" ht="21" customHeight="1">
      <c r="C3" s="1" t="s">
        <v>95</v>
      </c>
      <c r="D3" s="1"/>
      <c r="E3" s="1"/>
      <c r="F3" s="1"/>
      <c r="G3" s="1"/>
      <c r="H3" s="1"/>
    </row>
    <row r="4" ht="16.5" customHeight="1">
      <c r="C4" s="9" t="s">
        <v>96</v>
      </c>
    </row>
    <row r="5" ht="16.5" customHeight="1">
      <c r="C5" s="105"/>
    </row>
    <row r="6" spans="1:3" ht="12.75">
      <c r="A6" s="49"/>
      <c r="B6" s="49"/>
      <c r="C6" s="49"/>
    </row>
    <row r="7" spans="1:4" ht="12.75">
      <c r="A7" s="49"/>
      <c r="B7" s="81" t="s">
        <v>54</v>
      </c>
      <c r="C7" s="24" t="s">
        <v>97</v>
      </c>
      <c r="D7" s="69" t="s">
        <v>13</v>
      </c>
    </row>
    <row r="8" spans="1:4" ht="12.75">
      <c r="A8" s="49"/>
      <c r="B8" s="106" t="s">
        <v>56</v>
      </c>
      <c r="C8" s="107"/>
      <c r="D8" s="108"/>
    </row>
    <row r="9" spans="1:4" ht="12.75">
      <c r="A9" s="49"/>
      <c r="B9" s="84"/>
      <c r="C9" s="95"/>
      <c r="D9" s="109"/>
    </row>
    <row r="10" spans="1:4" ht="14.25" customHeight="1">
      <c r="A10" s="49"/>
      <c r="B10" s="63" t="s">
        <v>59</v>
      </c>
      <c r="C10" s="95" t="s">
        <v>98</v>
      </c>
      <c r="D10" s="109" t="s">
        <v>99</v>
      </c>
    </row>
    <row r="11" spans="1:4" ht="12.75">
      <c r="A11" s="49"/>
      <c r="B11" s="63"/>
      <c r="C11" s="95"/>
      <c r="D11" s="109"/>
    </row>
    <row r="12" spans="1:4" ht="12.75">
      <c r="A12" s="49"/>
      <c r="B12" s="358" t="s">
        <v>160</v>
      </c>
      <c r="C12" s="95" t="s">
        <v>100</v>
      </c>
      <c r="D12" s="109" t="s">
        <v>105</v>
      </c>
    </row>
    <row r="13" spans="1:4" ht="12.75">
      <c r="A13" s="49"/>
      <c r="B13" s="63"/>
      <c r="C13" s="95"/>
      <c r="D13" s="109"/>
    </row>
    <row r="14" spans="1:4" ht="12.75">
      <c r="A14" s="49"/>
      <c r="B14" s="67" t="s">
        <v>146</v>
      </c>
      <c r="C14" s="95" t="s">
        <v>101</v>
      </c>
      <c r="D14" s="109" t="s">
        <v>165</v>
      </c>
    </row>
    <row r="15" spans="1:4" ht="12.75">
      <c r="A15" s="49"/>
      <c r="B15" s="67"/>
      <c r="C15" s="95"/>
      <c r="D15" s="109"/>
    </row>
    <row r="16" spans="1:4" ht="12.75">
      <c r="A16" s="49"/>
      <c r="B16" s="67" t="s">
        <v>72</v>
      </c>
      <c r="C16" s="95" t="s">
        <v>161</v>
      </c>
      <c r="D16" s="109" t="s">
        <v>166</v>
      </c>
    </row>
    <row r="17" spans="1:4" ht="12.75">
      <c r="A17" s="49"/>
      <c r="B17" s="63"/>
      <c r="C17" s="95"/>
      <c r="D17" s="109"/>
    </row>
    <row r="18" spans="1:4" ht="12.75">
      <c r="A18" s="49"/>
      <c r="B18" s="63" t="s">
        <v>61</v>
      </c>
      <c r="C18" s="95" t="s">
        <v>177</v>
      </c>
      <c r="D18" s="109" t="s">
        <v>167</v>
      </c>
    </row>
    <row r="19" spans="1:4" ht="12.75">
      <c r="A19" s="49"/>
      <c r="B19" s="67"/>
      <c r="C19" s="95"/>
      <c r="D19" s="109"/>
    </row>
    <row r="20" spans="1:4" ht="26.25">
      <c r="A20" s="49"/>
      <c r="B20" s="34" t="s">
        <v>119</v>
      </c>
      <c r="C20" s="110" t="s">
        <v>162</v>
      </c>
      <c r="D20" s="111" t="s">
        <v>168</v>
      </c>
    </row>
    <row r="21" spans="1:4" ht="12.75">
      <c r="A21" s="49"/>
      <c r="B21" s="63"/>
      <c r="C21" s="95"/>
      <c r="D21" s="109"/>
    </row>
    <row r="22" spans="1:4" ht="12.75">
      <c r="A22" s="49"/>
      <c r="B22" s="67" t="s">
        <v>62</v>
      </c>
      <c r="C22" s="95" t="s">
        <v>163</v>
      </c>
      <c r="D22" s="109" t="s">
        <v>102</v>
      </c>
    </row>
    <row r="23" spans="1:4" ht="12.75">
      <c r="A23" s="49"/>
      <c r="B23" s="67"/>
      <c r="C23" s="95"/>
      <c r="D23" s="109"/>
    </row>
    <row r="24" spans="1:4" ht="12.75">
      <c r="A24" s="49"/>
      <c r="B24" s="67" t="s">
        <v>63</v>
      </c>
      <c r="C24" s="95" t="s">
        <v>164</v>
      </c>
      <c r="D24" s="109" t="s">
        <v>103</v>
      </c>
    </row>
    <row r="25" spans="1:4" ht="12.75">
      <c r="A25" s="49"/>
      <c r="B25" s="67"/>
      <c r="C25" s="95"/>
      <c r="D25" s="109"/>
    </row>
    <row r="26" spans="1:4" ht="12.75">
      <c r="A26" s="49"/>
      <c r="B26" s="112"/>
      <c r="C26" s="107"/>
      <c r="D26" s="113"/>
    </row>
    <row r="27" spans="1:3" ht="12.75">
      <c r="A27" s="49"/>
      <c r="C27" s="49"/>
    </row>
    <row r="28" spans="1:3" ht="12.75">
      <c r="A28" s="49"/>
      <c r="B28" s="114"/>
      <c r="C28" s="49"/>
    </row>
    <row r="29" spans="1:3" ht="12.75">
      <c r="A29" s="49"/>
      <c r="C29" s="49"/>
    </row>
    <row r="30" spans="1:3" ht="18.75" customHeight="1">
      <c r="A30" s="49"/>
      <c r="C30" s="49"/>
    </row>
    <row r="31" spans="1:3" ht="12.75">
      <c r="A31" s="49"/>
      <c r="C31" s="49"/>
    </row>
    <row r="32" spans="1:3" ht="12.75">
      <c r="A32" s="49"/>
      <c r="B32" s="49"/>
      <c r="C32" s="49"/>
    </row>
  </sheetData>
  <hyperlinks>
    <hyperlink ref="E2" location="Portada!A1" display="Volver"/>
  </hyperlinks>
  <printOptions/>
  <pageMargins left="1.3474015750000001" right="0.75" top="1" bottom="1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valores de comisiones de Tarjetas de Crédito No Bancarias</dc:title>
  <dc:subject/>
  <dc:creator>SBIF</dc:creator>
  <cp:keywords/>
  <dc:description/>
  <cp:lastModifiedBy>rarroyo</cp:lastModifiedBy>
  <cp:lastPrinted>2011-10-18T13:31:42Z</cp:lastPrinted>
  <dcterms:created xsi:type="dcterms:W3CDTF">2008-08-13T18:57:08Z</dcterms:created>
  <dcterms:modified xsi:type="dcterms:W3CDTF">2011-11-22T19:49:20Z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